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+xml" PartName="/xl/drawings/worksheetdrawing13.xml"/>
  <Override ContentType="application/vnd.openxmlformats-officedocument.drawing+xml" PartName="/xl/drawings/worksheetdrawing8.xml"/>
  <Override ContentType="application/vnd.openxmlformats-officedocument.drawing+xml" PartName="/xl/drawings/worksheetdrawing9.xml"/>
  <Override ContentType="application/vnd.openxmlformats-officedocument.drawing+xml" PartName="/xl/drawings/worksheetdrawing4.xml"/>
  <Override ContentType="application/vnd.openxmlformats-officedocument.drawing+xml" PartName="/xl/drawings/worksheetdrawing10.xml"/>
  <Override ContentType="application/vnd.openxmlformats-officedocument.drawing+xml" PartName="/xl/drawings/worksheetdrawing12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14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14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inal Delivery" sheetId="1" r:id="rId3"/>
    <sheet state="visible" name="Effort Tracking" sheetId="2" r:id="rId4"/>
    <sheet state="visible" name="Term1Effort Tracking" sheetId="3" r:id="rId5"/>
    <sheet state="visible" name="Historical Effort Tracking" sheetId="4" r:id="rId6"/>
    <sheet state="visible" name="Process Metrics" sheetId="5" r:id="rId7"/>
    <sheet state="visible" name="Code Metrics Iteration 2" sheetId="6" r:id="rId8"/>
    <sheet state="visible" name="Code Metrics Iteration 3" sheetId="7" r:id="rId9"/>
    <sheet state="visible" name="Code Metrics Iteration 4" sheetId="8" r:id="rId10"/>
    <sheet state="visible" name="Code Metrics Iteration 5" sheetId="9" r:id="rId11"/>
    <sheet state="visible" name="Code Metrics Iteration 6" sheetId="10" r:id="rId12"/>
    <sheet state="visible" name="Code Metrics Iteration 7" sheetId="11" r:id="rId13"/>
    <sheet state="visible" name="Code Metrics Iteration 8" sheetId="12" r:id="rId14"/>
    <sheet state="visible" name="Code MetricsL Iteration 9" sheetId="13" r:id="rId15"/>
    <sheet state="visible" name="Sheet9" sheetId="14" r:id="rId16"/>
  </sheets>
  <definedNames>
    <definedName name="ClosedDate">'Effort Tracking'!$I$2:$I$999</definedName>
    <definedName localSheetId="2" name="Tags">'Term1Effort Tracking'!$K$2:$K$500</definedName>
    <definedName name="Curtis">'Effort Tracking'!$N$7</definedName>
    <definedName localSheetId="2" name="IterationPath">'Term1Effort Tracking'!$J$2:$J$500</definedName>
    <definedName localSheetId="2" name="OriginalEstimate">'Term1Effort Tracking'!$F$2:$F$500</definedName>
    <definedName localSheetId="2" name="Curtis">'Term1Effort Tracking'!$N$7</definedName>
    <definedName localSheetId="2" name="ClosedDate">'Term1Effort Tracking'!$I$2:$I$500</definedName>
    <definedName localSheetId="2" name="Michael">'Term1Effort Tracking'!$N$8</definedName>
    <definedName localSheetId="2" name="AssignedTo">'Term1Effort Tracking'!$E$2:$E$500</definedName>
    <definedName name="Jeremy">'Effort Tracking'!$N$9</definedName>
    <definedName name="AssignedTo">'Effort Tracking'!$E$2:$E$999</definedName>
    <definedName name="IterationPath">'Effort Tracking'!$J$2:$J$999</definedName>
    <definedName name="Mustafa">'Effort Tracking'!$N$10</definedName>
    <definedName localSheetId="2" name="Jeremy">'Term1Effort Tracking'!$N$9</definedName>
    <definedName localSheetId="2" name="CompletedWork">'Term1Effort Tracking'!$H$2:$H$500</definedName>
    <definedName localSheetId="2" name="Mustafa">'Term1Effort Tracking'!$N$10</definedName>
    <definedName name="OriginalEstimate">'Effort Tracking'!$F$2:$F$999</definedName>
    <definedName name="Tags">'Effort Tracking'!$K$2:$K$999</definedName>
    <definedName name="Michael">'Effort Tracking'!$N$8</definedName>
    <definedName name="CompletedWork">'Effort Tracking'!$H$2:$H$999</definedName>
  </definedNames>
  <calcPr/>
</workbook>
</file>

<file path=xl/comments1.xml><?xml version="1.0" encoding="utf-8"?>
<comments xmlns="http://schemas.openxmlformats.org/spreadsheetml/2006/main">
  <authors>
    <author/>
  </authors>
  <commentList>
    <comment authorId="0" ref="A1">
      <text>
        <t xml:space="preserve">This data is split between the two sheets
	-Curtis Burtner</t>
      </text>
    </comment>
    <comment authorId="0" ref="H2">
      <text>
        <t xml:space="preserve">Evaluated on dev-stable on 11/29
	-Curtis Burtner
Also only evaluated on web role
	-Curtis Burtner</t>
      </text>
    </comment>
    <comment authorId="0" ref="J1">
      <text>
        <t xml:space="preserve">See Effort Tracking Spreadsheet
	-Curtis Burtner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O34">
      <text>
        <t xml:space="preserve">This is .5 off because there's a task with multiple tags. But that task SHOULD have multiple tags.
	-Curtis Burtner</t>
      </text>
    </comment>
  </commentList>
</comments>
</file>

<file path=xl/sharedStrings.xml><?xml version="1.0" encoding="utf-8"?>
<sst xmlns="http://schemas.openxmlformats.org/spreadsheetml/2006/main" count="25296" uniqueCount="1357">
  <si>
    <t>TERM 1</t>
  </si>
  <si>
    <t>ID</t>
  </si>
  <si>
    <t>Week4Iter2(12/04-12/11)</t>
  </si>
  <si>
    <t>Iteration #</t>
  </si>
  <si>
    <t>Week3Iter2(11/29-12/04)</t>
  </si>
  <si>
    <t>Work Item Type</t>
  </si>
  <si>
    <t>Title</t>
  </si>
  <si>
    <t>Scope</t>
  </si>
  <si>
    <t>State</t>
  </si>
  <si>
    <t>Assigned To</t>
  </si>
  <si>
    <t>Original Estimate</t>
  </si>
  <si>
    <t>Remaining Work</t>
  </si>
  <si>
    <t>Completed Work</t>
  </si>
  <si>
    <t>Closed Date</t>
  </si>
  <si>
    <t>Iteration Path</t>
  </si>
  <si>
    <t>Tags</t>
  </si>
  <si>
    <t>Week2Iter2(11/21-11/28)</t>
  </si>
  <si>
    <t>Week3Iter2(11/21-11/25)</t>
  </si>
  <si>
    <t>Week1Iter2(11/14-11/20)</t>
  </si>
  <si>
    <t>Week2Iter2(11/14-11/20)</t>
  </si>
  <si>
    <t>Iteration 2</t>
  </si>
  <si>
    <t>Iteration 0</t>
  </si>
  <si>
    <t>Iteration 1</t>
  </si>
  <si>
    <t>Project</t>
  </si>
  <si>
    <t>Namespace</t>
  </si>
  <si>
    <t>Type</t>
  </si>
  <si>
    <t>Member</t>
  </si>
  <si>
    <t>Maintainability Index</t>
  </si>
  <si>
    <t>Cyclomatic Complexity</t>
  </si>
  <si>
    <t>Depth of Inheritance</t>
  </si>
  <si>
    <t>Class Coupling</t>
  </si>
  <si>
    <t>Lines of Code</t>
  </si>
  <si>
    <t>Web</t>
  </si>
  <si>
    <t>Engine</t>
  </si>
  <si>
    <t>Access</t>
  </si>
  <si>
    <t>Simpply (Debug)</t>
  </si>
  <si>
    <t>Simpply.Models</t>
  </si>
  <si>
    <t>ItemDetailModel</t>
  </si>
  <si>
    <t>ItemDetailModel(Item, List&lt;Store&gt;, List&lt;SalesInformation&gt;, List&lt;Distribution&gt;)</t>
  </si>
  <si>
    <t>ItemDetailModel(Item)</t>
  </si>
  <si>
    <t>Project:</t>
  </si>
  <si>
    <t>All Time</t>
  </si>
  <si>
    <t>Week3Iter2</t>
  </si>
  <si>
    <t>Product:</t>
  </si>
  <si>
    <t>Total:</t>
  </si>
  <si>
    <t>Estimated Hours:</t>
  </si>
  <si>
    <t>Date Start/End</t>
  </si>
  <si>
    <t>Hours Estimated</t>
  </si>
  <si>
    <t>ColumnPreferenceModel</t>
  </si>
  <si>
    <t>ColumnPreferenceModel(string, string, string, List&lt;string&gt;, List&lt;ColumnPreference&gt;)</t>
  </si>
  <si>
    <t>ItemExplorerModel</t>
  </si>
  <si>
    <t>ItemExplorerModel(List&lt;Item&gt;, string, bool, List&lt;ColumnPreference&gt;)</t>
  </si>
  <si>
    <t>Hours Actual</t>
  </si>
  <si>
    <t>Hours Slipped</t>
  </si>
  <si>
    <t>Simpply.Controllers</t>
  </si>
  <si>
    <t>Percent Slippage\</t>
  </si>
  <si>
    <t>ItemController</t>
  </si>
  <si>
    <t>Velocity (story points)</t>
  </si>
  <si>
    <t>ItemDetail(long) : ActionResult</t>
  </si>
  <si>
    <t>CreateHeaderCell(string, string, string, bool) : GridCellModel</t>
  </si>
  <si>
    <t>Simpply.Helpers</t>
  </si>
  <si>
    <t>WebHelper</t>
  </si>
  <si>
    <t>GenerateActionUrl(string, string, Dictionary&lt;string, string&gt;) : string</t>
  </si>
  <si>
    <t>ItemExplorerModel(List&lt;Item&gt;, string, int?, string, bool, List&lt;ColumnPreference&gt;)</t>
  </si>
  <si>
    <t>AccountController</t>
  </si>
  <si>
    <t>Iteration Length (weeks)</t>
  </si>
  <si>
    <t>SaveColumnPreferences(ColumnPreferenceModel) : ActionResult</t>
  </si>
  <si>
    <t>StoryPoints/Week</t>
  </si>
  <si>
    <t>Hours in Product</t>
  </si>
  <si>
    <t>Hours Per Point</t>
  </si>
  <si>
    <t>Web Role Metrics:</t>
  </si>
  <si>
    <t>Complexity Min</t>
  </si>
  <si>
    <t>GetColumnId(string) : long?</t>
  </si>
  <si>
    <t>ItemExplorer(string, bool) : ActionResult</t>
  </si>
  <si>
    <t>GenerateActionUrl(string, string, string) : string</t>
  </si>
  <si>
    <t>ItemDetailModel(Item, string, int?, string, bool, string, bool, ChartModel, List&lt;ColumnPreference&gt;)</t>
  </si>
  <si>
    <t>Curtis Burtner</t>
  </si>
  <si>
    <t>GetColumnName(string) : string</t>
  </si>
  <si>
    <t>Search(string) : ActionResult</t>
  </si>
  <si>
    <t>AccountController(IColumnPreferenceProvider)</t>
  </si>
  <si>
    <t>GridCellModel</t>
  </si>
  <si>
    <t>ActionUrl.get() : string</t>
  </si>
  <si>
    <t>ActionUrl.set(string) : void</t>
  </si>
  <si>
    <t>GridRowModel</t>
  </si>
  <si>
    <t>Complexity Max</t>
  </si>
  <si>
    <t>Aggregate_Cells.get() : List&lt;GridCellModel&gt;</t>
  </si>
  <si>
    <t>Complexity Avg</t>
  </si>
  <si>
    <t>Engines Metrics:</t>
  </si>
  <si>
    <t>Aggregate_Cells.set(List&lt;GridCellModel&gt;) : void</t>
  </si>
  <si>
    <t>Aggregate.get() : GridModel</t>
  </si>
  <si>
    <t>Aggregate.set(GridModel) : void</t>
  </si>
  <si>
    <t>ColumnPreferenceModel(string, string, string, List&lt;Column&gt;, List&lt;ColumnPreference&gt;)</t>
  </si>
  <si>
    <t>Data Access Metrics:</t>
  </si>
  <si>
    <t>ItemDetailModel(Item, string, int?, string, bool, string, bool, ChartModel)</t>
  </si>
  <si>
    <t>SeasonExplorerModel</t>
  </si>
  <si>
    <t>ItemDetailModel.AggregateModel</t>
  </si>
  <si>
    <t>SeasonExplorerModel(List&lt;SeasonInfo&gt;, string, bool, bool, List&lt;ColumnPreference&gt;)</t>
  </si>
  <si>
    <t>AggregateModel()</t>
  </si>
  <si>
    <t>October 16 - November 13</t>
  </si>
  <si>
    <t>Simpply.Models.POG</t>
  </si>
  <si>
    <t>PlanogramExplorerModel</t>
  </si>
  <si>
    <t>Simpply</t>
  </si>
  <si>
    <t>PlanogramExplorerModel(List&lt;Planogram&gt;, string, bool, bool, List&lt;ColumnPreference&gt;, int?)</t>
  </si>
  <si>
    <t>MvcApplication</t>
  </si>
  <si>
    <t>Application_Start() : void</t>
  </si>
  <si>
    <t>BuildSalesHistoryChartModel(long, List&lt;WeeklyPurchase&gt;, string, string, string, string) : ChartModel</t>
  </si>
  <si>
    <t>BaseController</t>
  </si>
  <si>
    <t>BreadcrumbTrailModel</t>
  </si>
  <si>
    <t>BaseController()</t>
  </si>
  <si>
    <t>AdjustBreadcrumbsTrail(string, string, string) : void</t>
  </si>
  <si>
    <t>BundleConfig</t>
  </si>
  <si>
    <t>BundleConfig()</t>
  </si>
  <si>
    <t>FinalizeItems(string, DistributionType, FinalizedDistributionType, int, int) : ActionResult</t>
  </si>
  <si>
    <t>CalculatedInventory.get() : int</t>
  </si>
  <si>
    <t>SaveDistribution(List&lt;DistributionModel&gt;, int, int) : ActionResult</t>
  </si>
  <si>
    <t>CalculatedInventory.set(int) : void</t>
  </si>
  <si>
    <t>ToAbsoluteUrl(this string) : string</t>
  </si>
  <si>
    <t>ItemDetail(long, int?, string, bool, string, bool) : ActionResult</t>
  </si>
  <si>
    <t>Cells.get() : List&lt;GridCellModel&gt;</t>
  </si>
  <si>
    <t>getParamId(string) : int</t>
  </si>
  <si>
    <t>Cells.set(List&lt;GridCellModel&gt;) : void</t>
  </si>
  <si>
    <t>CreateHeaderCell(string, string, int?, string, string, bool) : GridCellModel</t>
  </si>
  <si>
    <t>ColumnPreferenceModel()</t>
  </si>
  <si>
    <t>CreateDetailHeaderCell(string, int, string, int?, string, bool, string, string, bool) : GridCellModel</t>
  </si>
  <si>
    <t>SaveDistribution(List&lt;DistributionModel&gt;, int, int, bool) : ActionResult</t>
  </si>
  <si>
    <t>SetPreviousNext(ItemDetailModel, long, int?, string, bool) : ItemDetailModel</t>
  </si>
  <si>
    <t>FinalizeItems(List&lt;int&gt;, DistributionType) : ActionResult</t>
  </si>
  <si>
    <t>ColumnPreferences.get() : ColumnPreferenceModel</t>
  </si>
  <si>
    <t>ColumnPreferences.set(ColumnPreferenceModel) : void</t>
  </si>
  <si>
    <t>SeasonController</t>
  </si>
  <si>
    <t>SeasonExplorer(bool, string, bool) : ActionResult</t>
  </si>
  <si>
    <t>StoreController</t>
  </si>
  <si>
    <t>CompareToMultiplestores() : ActionResult</t>
  </si>
  <si>
    <t>CompareTostore() : ActionResult</t>
  </si>
  <si>
    <t>ControllerAction.get() : string</t>
  </si>
  <si>
    <t>SalesHistoryChart(long, string) : ActionResult</t>
  </si>
  <si>
    <t>ControllerAction.set(string) : void</t>
  </si>
  <si>
    <t>PlanogramController</t>
  </si>
  <si>
    <t>ControllerName.get() : string</t>
  </si>
  <si>
    <t>PlanogramExplorer(int?, bool, string, bool) : ActionResult</t>
  </si>
  <si>
    <t>ControllerName.set(string) : void</t>
  </si>
  <si>
    <t>ItemExplorer(string, int?, string, bool) : ActionResult</t>
  </si>
  <si>
    <t>CssClasses.get() : string</t>
  </si>
  <si>
    <t>FormatActionUrl(string, string, bool, bool, int?) : string</t>
  </si>
  <si>
    <t>CssClasses.set(string) : void</t>
  </si>
  <si>
    <t>FilterConfig</t>
  </si>
  <si>
    <t>GetControllerActionParameters(string) : string</t>
  </si>
  <si>
    <t>ItemDetail(long, int?, string, bool) : ActionResult</t>
  </si>
  <si>
    <t>FilterConfig()</t>
  </si>
  <si>
    <t>Grid.get() : GridModel</t>
  </si>
  <si>
    <t>November 14 - December 12</t>
  </si>
  <si>
    <t>Grid.set(GridModel) : void</t>
  </si>
  <si>
    <t>GridCellModel()</t>
  </si>
  <si>
    <t>GridModel</t>
  </si>
  <si>
    <t>GridModel()</t>
  </si>
  <si>
    <t>Week2Iter2</t>
  </si>
  <si>
    <t>GridRowModel()</t>
  </si>
  <si>
    <t>Header.get() : GridRowModel</t>
  </si>
  <si>
    <t>Header.set(GridRowModel) : void</t>
  </si>
  <si>
    <t>January 26 - February 12</t>
  </si>
  <si>
    <t>HiddenColumns.get() : List&lt;string&gt;</t>
  </si>
  <si>
    <t>AdjustBreadcrumbsTrail(string, string) : void</t>
  </si>
  <si>
    <t>Kick-Off Meeting</t>
  </si>
  <si>
    <t>Closed</t>
  </si>
  <si>
    <t>HiddenColumns.set(List&lt;string&gt;) : void</t>
  </si>
  <si>
    <t>HiddenColumnsList.get() : List&lt;SelectListItem&gt;</t>
  </si>
  <si>
    <t>HiddenColumnsList.set(List&lt;SelectListItem&gt;) : void</t>
  </si>
  <si>
    <t>IsHeader.get() : bool</t>
  </si>
  <si>
    <t>IsHeader.set(bool) : void</t>
  </si>
  <si>
    <t>BreadcrumbController</t>
  </si>
  <si>
    <t>GetBreadCrumbs() : ActionResult</t>
  </si>
  <si>
    <t>ItemController(IItemProvider, IStoreProvider, ISalesInformationProvider, IDistributionProvider, IColumnPreferenceProvider)</t>
  </si>
  <si>
    <t>Requirements Meeting</t>
  </si>
  <si>
    <t>JsonActionResult(JsonReturnType, string, string, string, object) : ActionResult</t>
  </si>
  <si>
    <t>LastYearSales.get() : int</t>
  </si>
  <si>
    <t>LastYearSales.set(int) : void</t>
  </si>
  <si>
    <t>MvcApplication()</t>
  </si>
  <si>
    <t>CreateHeaderCell(string, string, string, bool, bool, int?) : GridCellModel</t>
  </si>
  <si>
    <t>Name.get() : string</t>
  </si>
  <si>
    <t>CreateHeaderCell(string, string, string, bool, bool) : GridCellModel</t>
  </si>
  <si>
    <t>Name.set(string) : void</t>
  </si>
  <si>
    <t>PercentageTotal.get() : double</t>
  </si>
  <si>
    <t>FormatActionUrl(string, string, bool, bool) : string</t>
  </si>
  <si>
    <t>PercentageTotal.set(double) : void</t>
  </si>
  <si>
    <t>WebApiConfig</t>
  </si>
  <si>
    <t>Register(HttpConfiguration) : void</t>
  </si>
  <si>
    <t>AuthConfig</t>
  </si>
  <si>
    <t>RegisterAuth() : void</t>
  </si>
  <si>
    <t>GetBaseUrl() : string</t>
  </si>
  <si>
    <t>RegisterBundles(BundleCollection) : void</t>
  </si>
  <si>
    <t>BreadcrumbModel</t>
  </si>
  <si>
    <t>Michael Yeaple</t>
  </si>
  <si>
    <t>Week1Sprint1</t>
  </si>
  <si>
    <t>Week2Sprint1</t>
  </si>
  <si>
    <t>Process:</t>
  </si>
  <si>
    <t>Sprint1</t>
  </si>
  <si>
    <t>Sprint 2</t>
  </si>
  <si>
    <t>Sprint 3</t>
  </si>
  <si>
    <t>Sprint 4</t>
  </si>
  <si>
    <t>Sprint 5</t>
  </si>
  <si>
    <t>Sprint 6</t>
  </si>
  <si>
    <t>Sprint 7</t>
  </si>
  <si>
    <t>Week1Sprint 1</t>
  </si>
  <si>
    <t>Sprint2</t>
  </si>
  <si>
    <t>Sprint3</t>
  </si>
  <si>
    <t>Sprint4</t>
  </si>
  <si>
    <t>ChartModel</t>
  </si>
  <si>
    <t>Sprint5</t>
  </si>
  <si>
    <t>February 13 - February 26</t>
  </si>
  <si>
    <t>Jeremy Shulman</t>
  </si>
  <si>
    <t>Simpply.App_Start</t>
  </si>
  <si>
    <t>Mustafa Al-Salihi</t>
  </si>
  <si>
    <t>AutofacConfig</t>
  </si>
  <si>
    <t>RegisterComponents() : void</t>
  </si>
  <si>
    <t>TERM 2</t>
  </si>
  <si>
    <t>YAxisLabel.set(string) : void</t>
  </si>
  <si>
    <t>YAxisLabel.get() : string</t>
  </si>
  <si>
    <t>Sprint6</t>
  </si>
  <si>
    <t>ActiveOnly.get() : bool</t>
  </si>
  <si>
    <t>Sprint7</t>
  </si>
  <si>
    <t>Task</t>
  </si>
  <si>
    <t>IT Manager Meeting 5/20</t>
  </si>
  <si>
    <t>Start:</t>
  </si>
  <si>
    <t>&gt;11/21/2014</t>
  </si>
  <si>
    <t>Simpply\Iteration 9</t>
  </si>
  <si>
    <t>XAxisLabel.set(string) : void</t>
  </si>
  <si>
    <t>&gt;11/14/2014</t>
  </si>
  <si>
    <t>&gt;10/14/2014</t>
  </si>
  <si>
    <t>XAxisLabel.get() : string</t>
  </si>
  <si>
    <t>RegisterGlobalFilters(GlobalFilterCollection) : void</t>
  </si>
  <si>
    <t>RouteConfig</t>
  </si>
  <si>
    <t>RegisterRoutes(RouteCollection) : void</t>
  </si>
  <si>
    <t>Week4Iter2</t>
  </si>
  <si>
    <t>RouteConfig()</t>
  </si>
  <si>
    <t>Rows.get() : List&lt;GridRowModel&gt;</t>
  </si>
  <si>
    <t>Rows.set(List&lt;GridRowModel&gt;) : void</t>
  </si>
  <si>
    <t>WarehouseBalanceOnHand.set(int) : void</t>
  </si>
  <si>
    <t>Width.set(string) : void</t>
  </si>
  <si>
    <t>Sellthrough.get() : int</t>
  </si>
  <si>
    <t>WarehouseBalanceOnHand.get() : int</t>
  </si>
  <si>
    <t>ActiveOnly.set(bool) : void</t>
  </si>
  <si>
    <t>Value.set(string) : void</t>
  </si>
  <si>
    <t>FormInput</t>
  </si>
  <si>
    <t>April 02 - April 16</t>
  </si>
  <si>
    <t>Width.get() : string</t>
  </si>
  <si>
    <t>Sellthrough.set(int) : void</t>
  </si>
  <si>
    <t>End:</t>
  </si>
  <si>
    <t>&lt;11/28/2014</t>
  </si>
  <si>
    <t>&lt;11/21/2014</t>
  </si>
  <si>
    <t>&lt;11/14/2014</t>
  </si>
  <si>
    <t>WarehouseBalanceOnOrder.set(int) : void</t>
  </si>
  <si>
    <t>ShownColumns.get() : List&lt;string&gt;</t>
  </si>
  <si>
    <t>Week1Iter2</t>
  </si>
  <si>
    <t>ShownColumns.set(List&lt;string&gt;) : void</t>
  </si>
  <si>
    <t>ShownColumnsList.get() : List&lt;SelectListItem&gt;</t>
  </si>
  <si>
    <t>WarehouseBalanceOnOrder.get() : int</t>
  </si>
  <si>
    <t>Fixed Bug 334</t>
  </si>
  <si>
    <t>April 16 - April 30</t>
  </si>
  <si>
    <t>Simpply\Iteration 3</t>
  </si>
  <si>
    <t>Bugs</t>
  </si>
  <si>
    <t>April 30 - May 14</t>
  </si>
  <si>
    <t>Value.get() : string</t>
  </si>
  <si>
    <t>ChartSeries</t>
  </si>
  <si>
    <t>ShownColumnsList.set(List&lt;SelectListItem&gt;) : void</t>
  </si>
  <si>
    <t>Values.set(List&lt;ChartValue&gt;) : void</t>
  </si>
  <si>
    <t>StoreController()</t>
  </si>
  <si>
    <t>Values.get() : List&lt;ChartValue&gt;</t>
  </si>
  <si>
    <t>Table.get() : string</t>
  </si>
  <si>
    <t>Table.set(string) : void</t>
  </si>
  <si>
    <t>UnitsReceived.get() : int</t>
  </si>
  <si>
    <t>&gt;01/29/2015</t>
  </si>
  <si>
    <t>&gt;02/05/2015</t>
  </si>
  <si>
    <t>&gt;02/13/2015</t>
  </si>
  <si>
    <t>&gt;02/27/2015</t>
  </si>
  <si>
    <t>&gt;03/12/2015</t>
  </si>
  <si>
    <t>&gt;04/02/2015</t>
  </si>
  <si>
    <t>&gt;04/16/2015</t>
  </si>
  <si>
    <t>&gt;04/30/2015</t>
  </si>
  <si>
    <t>UnitsReceived.set(int) : void</t>
  </si>
  <si>
    <t>Wegmans Presentation Meeting</t>
  </si>
  <si>
    <t>UnitsSold.get() : int</t>
  </si>
  <si>
    <t>UnitsSold.set(int) : void</t>
  </si>
  <si>
    <t>Set Up JIRA</t>
  </si>
  <si>
    <t>Planning Meeting</t>
  </si>
  <si>
    <t>Simpply.Data (Debug)</t>
  </si>
  <si>
    <t>Simpply.Data</t>
  </si>
  <si>
    <t>SalesInformation</t>
  </si>
  <si>
    <t>Type.set(GridCellType) : void</t>
  </si>
  <si>
    <t>Type.get() : GridCellType</t>
  </si>
  <si>
    <t>Project Setup</t>
  </si>
  <si>
    <t>BreadcrumbController()</t>
  </si>
  <si>
    <t>Emails to customer</t>
  </si>
  <si>
    <t>Process/Project Management Effort</t>
  </si>
  <si>
    <t>BreadcrumbModel()</t>
  </si>
  <si>
    <t>BreadcrumbTrailModel()</t>
  </si>
  <si>
    <t>Simpply.Data.Account</t>
  </si>
  <si>
    <t>tableCondensed.set(bool) : void</t>
  </si>
  <si>
    <t>tableCondensed.get() : bool</t>
  </si>
  <si>
    <t>ChartValue</t>
  </si>
  <si>
    <t>Value.set(int) : void</t>
  </si>
  <si>
    <t>Value.get() : int</t>
  </si>
  <si>
    <t>sortDescending.set(bool) : void</t>
  </si>
  <si>
    <t>&gt;12/04/2014</t>
  </si>
  <si>
    <t>Type.set(ChartType) : void</t>
  </si>
  <si>
    <t>&gt;11/28/2014</t>
  </si>
  <si>
    <t>sortDescending.get() : bool</t>
  </si>
  <si>
    <t>Plan story tasks</t>
  </si>
  <si>
    <t>Searched how to build enterprise software</t>
  </si>
  <si>
    <t>sortColumn.set(string) : void</t>
  </si>
  <si>
    <t>Type.get() : ChartType</t>
  </si>
  <si>
    <t>sortColumn.get() : string</t>
  </si>
  <si>
    <t>TotalItems.set(long) : void</t>
  </si>
  <si>
    <t>TotalItems.get() : long</t>
  </si>
  <si>
    <t>Title.set(string) : void</t>
  </si>
  <si>
    <t>Title.get() : string</t>
  </si>
  <si>
    <t>ShownColumnsDefault.set(List&lt;SelectListItem&gt;) : void</t>
  </si>
  <si>
    <t>&lt;02/05/2015</t>
  </si>
  <si>
    <t>&lt;02/13/2015</t>
  </si>
  <si>
    <t>&lt;02/26/2015</t>
  </si>
  <si>
    <t>&lt;03/12/2015</t>
  </si>
  <si>
    <t>&lt;04/02/2015</t>
  </si>
  <si>
    <t>&lt;04/16/2015</t>
  </si>
  <si>
    <t>&lt;04/30/2015</t>
  </si>
  <si>
    <t>&lt;05/22/2015</t>
  </si>
  <si>
    <t>ShownColumnsDefault.get() : List&lt;SelectListItem&gt;</t>
  </si>
  <si>
    <t>Meeting</t>
  </si>
  <si>
    <t>TableId.set(string) : void</t>
  </si>
  <si>
    <t>SetToDefault() : void</t>
  </si>
  <si>
    <t>TableId.get() : string</t>
  </si>
  <si>
    <t>SeasonController(ISeasonProvider, IColumnPreferenceProvider)</t>
  </si>
  <si>
    <t>Planning Effort</t>
  </si>
  <si>
    <t>Root() : ActionResult</t>
  </si>
  <si>
    <t>ColumnPreference</t>
  </si>
  <si>
    <t>Column.get() : string</t>
  </si>
  <si>
    <t>Column.set(string) : void</t>
  </si>
  <si>
    <t>ColumnPreference()</t>
  </si>
  <si>
    <t>Controller.get() : string</t>
  </si>
  <si>
    <t>Controller.set(string) : void</t>
  </si>
  <si>
    <t>Item</t>
  </si>
  <si>
    <t>Description.get() : string</t>
  </si>
  <si>
    <t>Description.set(string) : void</t>
  </si>
  <si>
    <t>Store</t>
  </si>
  <si>
    <t>Distribution.get() : Distribution</t>
  </si>
  <si>
    <t>Column</t>
  </si>
  <si>
    <t>Column()</t>
  </si>
  <si>
    <t>Distribution.set(Distribution) : void</t>
  </si>
  <si>
    <t>Technical Report Meeting</t>
  </si>
  <si>
    <t>Distribution</t>
  </si>
  <si>
    <t>Distribution()</t>
  </si>
  <si>
    <t>Academic Work Meeting</t>
  </si>
  <si>
    <t>Example</t>
  </si>
  <si>
    <t>Example()</t>
  </si>
  <si>
    <t>StepValue.set(int?) : void</t>
  </si>
  <si>
    <t>StepValue.get() : int?</t>
  </si>
  <si>
    <t>StandInItem(List&lt;int&gt;) : ActionResult</t>
  </si>
  <si>
    <t>SortDetailsDescending.set(bool) : void</t>
  </si>
  <si>
    <t>&lt;12/12/2014</t>
  </si>
  <si>
    <t>&lt;12/04/2014</t>
  </si>
  <si>
    <t>Id.get() : long</t>
  </si>
  <si>
    <t>PreviousId.set(long) : void</t>
  </si>
  <si>
    <t>PreviousId.get() : long</t>
  </si>
  <si>
    <t>&lt;10/14/2014</t>
  </si>
  <si>
    <t>UI Overhaul Item Explorer Implementation</t>
  </si>
  <si>
    <t>Simpply\Interim Sprint</t>
  </si>
  <si>
    <t>Implementation</t>
  </si>
  <si>
    <t>SortDetailsDescending.get() : bool</t>
  </si>
  <si>
    <t>Id.get() : long?</t>
  </si>
  <si>
    <t>Id.set(long?) : void</t>
  </si>
  <si>
    <t>planogramId.set(int?) : void</t>
  </si>
  <si>
    <t>planogramId.get() : int?</t>
  </si>
  <si>
    <t>Id.set(long) : void</t>
  </si>
  <si>
    <t>PlanogramController(IPlanogramProvider, IColumnPreferenceProvider)</t>
  </si>
  <si>
    <t>NextId.set(long) : void</t>
  </si>
  <si>
    <t>NextId.get() : long</t>
  </si>
  <si>
    <t>Technical Report Work</t>
  </si>
  <si>
    <t>Academic Work Effort</t>
  </si>
  <si>
    <t>Total</t>
  </si>
  <si>
    <t>Curtis Butner</t>
  </si>
  <si>
    <t>Deployment Help</t>
  </si>
  <si>
    <t>Deployment</t>
  </si>
  <si>
    <t>Customer Meeting/Sprint Planning 01/29/15</t>
  </si>
  <si>
    <t>DisplayName.get() : string</t>
  </si>
  <si>
    <t>DisplayName.set(string) : void</t>
  </si>
  <si>
    <t xml:space="preserve">Project schedule </t>
  </si>
  <si>
    <t>GetControllerActionName(string) : string</t>
  </si>
  <si>
    <t>GetControllerName(string) : string</t>
  </si>
  <si>
    <t>Work on team website and time tracking sheet</t>
  </si>
  <si>
    <t>ModelRow.set(int) : void</t>
  </si>
  <si>
    <t>Code/Design Review</t>
  </si>
  <si>
    <t>ModelRow.get() : int</t>
  </si>
  <si>
    <t>ModelName.set(string) : void</t>
  </si>
  <si>
    <t>Set Up &amp; Fill Out Time Tracking</t>
  </si>
  <si>
    <t>ModelName.get() : string</t>
  </si>
  <si>
    <t>Design Effort</t>
  </si>
  <si>
    <t>Compose Team Email About Sprint Planning</t>
  </si>
  <si>
    <t>ModelAttribute.set(string) : void</t>
  </si>
  <si>
    <t>ModelAttribute.get() : string</t>
  </si>
  <si>
    <t>Presentation Adjustment + Practice</t>
  </si>
  <si>
    <t>Design Meeting</t>
  </si>
  <si>
    <t>ShipWeek.set(int) : void</t>
  </si>
  <si>
    <t>LastModifiedDate.set(string) : void</t>
  </si>
  <si>
    <t>ShipWeek.get() : int</t>
  </si>
  <si>
    <t>Item()</t>
  </si>
  <si>
    <t>LastModifiedDate.get() : string</t>
  </si>
  <si>
    <t>ItemAmount.get() : long</t>
  </si>
  <si>
    <t>Series.set(List&lt;ChartSeries&gt;) : void</t>
  </si>
  <si>
    <t>ItemAmount.set(long) : void</t>
  </si>
  <si>
    <t>Series.get() : List&lt;ChartSeries&gt;</t>
  </si>
  <si>
    <t>LastModifiedBy.set(string) : void</t>
  </si>
  <si>
    <t>LastModifiedBy.get() : string</t>
  </si>
  <si>
    <t>SalesHistoryChart.set(ChartModel) : void</t>
  </si>
  <si>
    <t>ItemFinalized.set(bool) : void</t>
  </si>
  <si>
    <t>UI Overhaul Merge</t>
  </si>
  <si>
    <t>ItemId.get() : long</t>
  </si>
  <si>
    <t>ItemFinalized.get() : bool</t>
  </si>
  <si>
    <t>ItemId.set(long) : void</t>
  </si>
  <si>
    <t>SalesHistoryChart.get() : ChartModel</t>
  </si>
  <si>
    <t>InactivePlanogramURL.get() : string</t>
  </si>
  <si>
    <t>InactivePlanogramURL.set(string) : void</t>
  </si>
  <si>
    <t>LastYearsSales.get() : int</t>
  </si>
  <si>
    <t>InactiveSeasonURL.get() : string</t>
  </si>
  <si>
    <t>InactiveSeasonURL.set(string) : void</t>
  </si>
  <si>
    <t>LastYearsSales.set(int) : void</t>
  </si>
  <si>
    <t>Order.get() : int</t>
  </si>
  <si>
    <t>Order.set(int) : void</t>
  </si>
  <si>
    <t>PercentageOfTotal.get() : double</t>
  </si>
  <si>
    <t>PercentageOfTotal.set(double) : void</t>
  </si>
  <si>
    <t>Sales.get() : SalesInformation</t>
  </si>
  <si>
    <t>Sales.set(SalesInformation) : void</t>
  </si>
  <si>
    <t>SalesInformation()</t>
  </si>
  <si>
    <t>Segmentation.get() : string</t>
  </si>
  <si>
    <t>Segmentation.set(string) : void</t>
  </si>
  <si>
    <t>ReplenishmentLevel.set(int) : void</t>
  </si>
  <si>
    <t>ItemController(IItemProvider, IStoreProvider, ISalesInformationProvider, IColumnPreferenceProvider)</t>
  </si>
  <si>
    <t>ItemController()</t>
  </si>
  <si>
    <t>IsSortedDescending.set(bool) : void</t>
  </si>
  <si>
    <t>Process/Project Management Meeting</t>
  </si>
  <si>
    <t>IsSortedDescending.get() : bool</t>
  </si>
  <si>
    <t>ReplenishmentLevel.get() : int</t>
  </si>
  <si>
    <t>ReplenishmentDescription.set(string) : void</t>
  </si>
  <si>
    <t>IsSorted.set(bool) : void</t>
  </si>
  <si>
    <t>Sprint Planning</t>
  </si>
  <si>
    <t>ShowColumn.get() : bool</t>
  </si>
  <si>
    <t>ShowColumn.set(bool) : void</t>
  </si>
  <si>
    <t>Setup project plan template</t>
  </si>
  <si>
    <t>IsSorted.get() : bool</t>
  </si>
  <si>
    <t>ReplenishmentDescription.get() : string</t>
  </si>
  <si>
    <t>Store()</t>
  </si>
  <si>
    <t>StoreId.get() : long</t>
  </si>
  <si>
    <t>Project Plan Sections</t>
  </si>
  <si>
    <t>StoreId.set(long) : void</t>
  </si>
  <si>
    <t>Progress Meeting</t>
  </si>
  <si>
    <t>IsFilteredToPlanogram.set(bool) : void</t>
  </si>
  <si>
    <t>stores.get() : List&lt;Store&gt;</t>
  </si>
  <si>
    <t>Project Plan Meeting</t>
  </si>
  <si>
    <t>IsFilteredToPlanogram.get() : bool</t>
  </si>
  <si>
    <t>Refactoring</t>
  </si>
  <si>
    <t>Requirements Effort</t>
  </si>
  <si>
    <t>Id.set(int) : void</t>
  </si>
  <si>
    <t>Id.get() : int</t>
  </si>
  <si>
    <t>stores.set(List&lt;Store&gt;) : void</t>
  </si>
  <si>
    <t>TFS Source Query: http://simpply.se.rit.edu:8080/tfs/DefaultCollection/Simpply/_workitems#path=Shared+Queries%2FIndividual+Report+(WiP)&amp;_a=query</t>
  </si>
  <si>
    <t>5/19 Customer Status Update Email</t>
  </si>
  <si>
    <t>Post-Mortem Internal Team Meeting</t>
  </si>
  <si>
    <t>NumberOfTotal.set(long) : void</t>
  </si>
  <si>
    <t>Delete From Finalized Distribution Information table during import</t>
  </si>
  <si>
    <t>NumberOfTotal.get() : long</t>
  </si>
  <si>
    <t>Bug</t>
  </si>
  <si>
    <t>Testing Effort</t>
  </si>
  <si>
    <t>User Stories &amp; Use Cases</t>
  </si>
  <si>
    <t>Total=</t>
  </si>
  <si>
    <t>All Tasks=</t>
  </si>
  <si>
    <t>Meeting Hours:</t>
  </si>
  <si>
    <t>Project Plan</t>
  </si>
  <si>
    <t>Planning Next Meeting</t>
  </si>
  <si>
    <t>Development Methodology Artifact (for website)</t>
  </si>
  <si>
    <t>Set Up TFS</t>
  </si>
  <si>
    <t>Id.set(string) : void</t>
  </si>
  <si>
    <t>Updating website</t>
  </si>
  <si>
    <t>Email to Wegmans Team</t>
  </si>
  <si>
    <t>Created initial document to enter metrics</t>
  </si>
  <si>
    <t>Id.get() : string</t>
  </si>
  <si>
    <t>Completed Initial Wireframes</t>
  </si>
  <si>
    <t>Wireframe Meeting</t>
  </si>
  <si>
    <t>Initial Wireframes</t>
  </si>
  <si>
    <t>Import user stroies into the software</t>
  </si>
  <si>
    <t>Height.set(string) : void</t>
  </si>
  <si>
    <t>User Stories Meeting</t>
  </si>
  <si>
    <t>Height.get() : string</t>
  </si>
  <si>
    <t>Wireframes</t>
  </si>
  <si>
    <t>Fix search to use 6 digit IDs</t>
  </si>
  <si>
    <t>VM Set Up</t>
  </si>
  <si>
    <t>User Story</t>
  </si>
  <si>
    <t>Customer Meeting</t>
  </si>
  <si>
    <t>Search</t>
  </si>
  <si>
    <t>Simpply\Iteration 2</t>
  </si>
  <si>
    <t>Implement Feature</t>
  </si>
  <si>
    <t>Class Design Review</t>
  </si>
  <si>
    <t>ORM Presentation Slides</t>
  </si>
  <si>
    <t>FormMethod.set(FormMethod) : void</t>
  </si>
  <si>
    <t>FormMethod.get() : FormMethod</t>
  </si>
  <si>
    <t>FormInput()</t>
  </si>
  <si>
    <t>Type.get() : AlgorithmType</t>
  </si>
  <si>
    <t>FormId.set(string) : void</t>
  </si>
  <si>
    <t>Type.set(AlgorithmType) : void</t>
  </si>
  <si>
    <t>FormId.get() : string</t>
  </si>
  <si>
    <t>FormHiddenInputs.set(List&lt;FormInput&gt;) : void</t>
  </si>
  <si>
    <t>Emails to Customer</t>
  </si>
  <si>
    <t>Wireframe Revision/Planning for Customer Meeting</t>
  </si>
  <si>
    <t>Environment Set Up Meeting</t>
  </si>
  <si>
    <t>FormHiddenInputs.get() : List&lt;FormInput&gt;</t>
  </si>
  <si>
    <t>Time &amp; Effort Tracking, Metrics</t>
  </si>
  <si>
    <t>PickWeek.set(int) : void</t>
  </si>
  <si>
    <t>FormController.set(string) : void</t>
  </si>
  <si>
    <t>PickWeek.get() : int</t>
  </si>
  <si>
    <t>FormController.get() : string</t>
  </si>
  <si>
    <t>FormAction.set(string) : void</t>
  </si>
  <si>
    <t>User Experience Design</t>
  </si>
  <si>
    <t>Simpply.Data.Access (Debug)</t>
  </si>
  <si>
    <t>Simpply.Data.Access.Implementation</t>
  </si>
  <si>
    <t>Bug Fixes Post On-site Meeting</t>
  </si>
  <si>
    <t>FormAction.get() : string</t>
  </si>
  <si>
    <t>Distribution.set(GridModel) : void</t>
  </si>
  <si>
    <t>ItemProvider</t>
  </si>
  <si>
    <t>Get(string, bool) : List&lt;Item&gt;</t>
  </si>
  <si>
    <t>Distribution.get() : GridModel</t>
  </si>
  <si>
    <t>GetDetailsDapper(long) : Item</t>
  </si>
  <si>
    <t>ColumnPreferenceProvider</t>
  </si>
  <si>
    <t>Save(List&lt;ColumnPreference&gt;) : void</t>
  </si>
  <si>
    <t>Class Design</t>
  </si>
  <si>
    <t>SalesInformationProvider</t>
  </si>
  <si>
    <t>Get(long, long) : SalesInformation</t>
  </si>
  <si>
    <t>Bug fixes from 5/14 on-site meeting notes</t>
  </si>
  <si>
    <t>Software Design Document Set Up/Update Project Plan</t>
  </si>
  <si>
    <t>CurrentlySortedDetailsColumn.set(string) : void</t>
  </si>
  <si>
    <t>CurrentlySortedDetailsColumn.get() : string</t>
  </si>
  <si>
    <t>Emails to Kurt</t>
  </si>
  <si>
    <t>Log Error States</t>
  </si>
  <si>
    <t>User Experience Design Review</t>
  </si>
  <si>
    <t>Get(long) : Item</t>
  </si>
  <si>
    <t>DistributionProvider</t>
  </si>
  <si>
    <t>Get(long) : List&lt;Distribution&gt;</t>
  </si>
  <si>
    <t>Onsite meeting with customer.</t>
  </si>
  <si>
    <t>StoreProvider</t>
  </si>
  <si>
    <t>Get(long) : Store</t>
  </si>
  <si>
    <t>Get(string, string, string) : List&lt;ColumnPreference&gt;</t>
  </si>
  <si>
    <t>Team Meeting - User Stories in TFS; Architecture</t>
  </si>
  <si>
    <t>GetDapper(long?, string, string, bool?) : List&lt;Item&gt;</t>
  </si>
  <si>
    <t>ExampleProvider</t>
  </si>
  <si>
    <t>SelectExample(int) : Example</t>
  </si>
  <si>
    <t>TFS Setup - Project and Users</t>
  </si>
  <si>
    <t>Post-Mortem Meeting</t>
  </si>
  <si>
    <t>SeasonInfo</t>
  </si>
  <si>
    <t>AggregateData7Days.get() : AggregateItemData</t>
  </si>
  <si>
    <t>AggregateData7Days.set(AggregateItemData) : void</t>
  </si>
  <si>
    <t>AggregateDataSeasonToDate.get() : AggregateItemData</t>
  </si>
  <si>
    <t>Simpply.Data.POG</t>
  </si>
  <si>
    <t>Planogram</t>
  </si>
  <si>
    <t>Deployment Meeting at Wegmans</t>
  </si>
  <si>
    <t>Team Meeting - Mind Map</t>
  </si>
  <si>
    <t>Simpply.Data.Access</t>
  </si>
  <si>
    <t>AccessModule</t>
  </si>
  <si>
    <t>AccessModule()</t>
  </si>
  <si>
    <t>BaseProvider</t>
  </si>
  <si>
    <t>Prepare for Wegmans Deployment Meeting</t>
  </si>
  <si>
    <t>MinValue.set(int?) : void</t>
  </si>
  <si>
    <t>MinValue.get() : int?</t>
  </si>
  <si>
    <t>BaseProvider()</t>
  </si>
  <si>
    <t>MaxValue.set(int?) : void</t>
  </si>
  <si>
    <t>ColumnPreferenceProvider()</t>
  </si>
  <si>
    <t>MaxValue.get() : int?</t>
  </si>
  <si>
    <t>ChartValue()</t>
  </si>
  <si>
    <t>AggregateDataSeasonToDate.set(AggregateItemData) : void</t>
  </si>
  <si>
    <t>Simpply.Data.Shared</t>
  </si>
  <si>
    <t>AggregateItemData</t>
  </si>
  <si>
    <t>AggregateItemData()</t>
  </si>
  <si>
    <t>ChartSeries(string, int)</t>
  </si>
  <si>
    <t>BalanceOnHand.get() : int</t>
  </si>
  <si>
    <t>connectionString.get() : string</t>
  </si>
  <si>
    <t>ChartSeries()</t>
  </si>
  <si>
    <t>EA Review of Architecture</t>
  </si>
  <si>
    <t>connectionString.set(string) : void</t>
  </si>
  <si>
    <t>ChartModel()</t>
  </si>
  <si>
    <t>FinalizeDistributionModel</t>
  </si>
  <si>
    <t>BalanceOnHand.get() : long</t>
  </si>
  <si>
    <t>BalanceOnHand.set(int) : void</t>
  </si>
  <si>
    <t>View Calculated Item Distribution</t>
  </si>
  <si>
    <t>DistributionProvider()</t>
  </si>
  <si>
    <t>ExampleProvider()</t>
  </si>
  <si>
    <t>Simpply.Data.Access.Contracts</t>
  </si>
  <si>
    <t>ISalesInformationProvider</t>
  </si>
  <si>
    <t>Get() : List&lt;SalesInformation&gt;</t>
  </si>
  <si>
    <t>IStoreProvider</t>
  </si>
  <si>
    <t>Get() : List&lt;Store&gt;</t>
  </si>
  <si>
    <t>ItemIds.set(List&lt;int&gt;) : void</t>
  </si>
  <si>
    <t>Customer Meeting; Update and Practice Presentation</t>
  </si>
  <si>
    <t>ItemIds.get() : List&lt;int&gt;</t>
  </si>
  <si>
    <t>BalanceOnHand.set(long) : void</t>
  </si>
  <si>
    <t>IItemProvider</t>
  </si>
  <si>
    <t>ItemController(IItemProvider, IColumnPreferenceProvider)</t>
  </si>
  <si>
    <t>Implement Web Role Design</t>
  </si>
  <si>
    <t>IDistributionProvider</t>
  </si>
  <si>
    <t>Design Distribution Algorithms</t>
  </si>
  <si>
    <t>Category.set(string) : void</t>
  </si>
  <si>
    <t>Category.get() : string</t>
  </si>
  <si>
    <t>Regular Tuesday meeting</t>
  </si>
  <si>
    <t>IColumnPreferenceProvider</t>
  </si>
  <si>
    <t>ItemProvider()</t>
  </si>
  <si>
    <t>Load(ContainerBuilder) : void</t>
  </si>
  <si>
    <t>SalesInformationProvider()</t>
  </si>
  <si>
    <t>Customer Meeting - Sprint Planning</t>
  </si>
  <si>
    <t>Implement Engine Class Design</t>
  </si>
  <si>
    <t>IndexOfStoreSegmentationColumn.set(int) : void</t>
  </si>
  <si>
    <t>IndexOfStoreSegmentationColumn.get() : int</t>
  </si>
  <si>
    <t>IndexOfShipDistributionColumn.set(int) : void</t>
  </si>
  <si>
    <t>Review Distribution Algorithms</t>
  </si>
  <si>
    <t>Save(Item) : void</t>
  </si>
  <si>
    <t>Save(List&lt;Item&gt;) : void</t>
  </si>
  <si>
    <t>IndexOfShipDistributionColumn.get() : int</t>
  </si>
  <si>
    <t>IndexOfAggregateSegmentationColumn.set(int) : void</t>
  </si>
  <si>
    <t>StoreProvider()</t>
  </si>
  <si>
    <t>IndexOfAggregateSegmentationColumn.get() : int</t>
  </si>
  <si>
    <t>Simpply.Engine (Debug)</t>
  </si>
  <si>
    <t>IndexOfAggregateDistributionColumn.set(int) : void</t>
  </si>
  <si>
    <t>Simpply.Engine.Controllers</t>
  </si>
  <si>
    <t>JobsController</t>
  </si>
  <si>
    <t>Post(JobRequest) : object</t>
  </si>
  <si>
    <t>EndDate.get() : DateTime</t>
  </si>
  <si>
    <t>Simpply.Engine</t>
  </si>
  <si>
    <t>WebApiApplication</t>
  </si>
  <si>
    <t>Simpply.Engine.Jobs</t>
  </si>
  <si>
    <t>EndDate.set(DateTime) : void</t>
  </si>
  <si>
    <t>BaseJob</t>
  </si>
  <si>
    <t>BaseJob()</t>
  </si>
  <si>
    <t>IndexOfAggregateDistributionColumn.get() : int</t>
  </si>
  <si>
    <t>BaseJob(string)</t>
  </si>
  <si>
    <t>Simpply.Engine.Models</t>
  </si>
  <si>
    <t>JobRequest</t>
  </si>
  <si>
    <t>Data.get() : string</t>
  </si>
  <si>
    <t>User Story Meeting (Break down, Pointing)</t>
  </si>
  <si>
    <t>Data.set(string) : void</t>
  </si>
  <si>
    <t>Job</t>
  </si>
  <si>
    <t>Execute() : bool</t>
  </si>
  <si>
    <t>RunAlgorithm</t>
  </si>
  <si>
    <t>All Tasks:</t>
  </si>
  <si>
    <t>ParseWegmansData</t>
  </si>
  <si>
    <t>TFS Permissions Issues</t>
  </si>
  <si>
    <t>5/12 Presentation Watching</t>
  </si>
  <si>
    <t>Attend presentations</t>
  </si>
  <si>
    <t>Get() : string</t>
  </si>
  <si>
    <t>HomeController</t>
  </si>
  <si>
    <t>HomeController()</t>
  </si>
  <si>
    <t>Index() : ActionResult</t>
  </si>
  <si>
    <t>Run algorithm doesn't work when an item is finalized</t>
  </si>
  <si>
    <t>Job.get() : string</t>
  </si>
  <si>
    <t>GetDetails(long, string, bool?) : Item</t>
  </si>
  <si>
    <t>Team Meeting - Finish Design for Sprint 1</t>
  </si>
  <si>
    <t>SaveDistribution(List&lt;DistributionModel&gt;, int, int, bool, string) : void</t>
  </si>
  <si>
    <t>SaveMultiple(List&lt;Distribution&gt;) : void</t>
  </si>
  <si>
    <t>Simpply\Iteration 1</t>
  </si>
  <si>
    <t>Job.set(string) : void</t>
  </si>
  <si>
    <t>Presentation practice</t>
  </si>
  <si>
    <t>5/11 Self Assessment Meeting</t>
  </si>
  <si>
    <t>JobInvoker</t>
  </si>
  <si>
    <t>JobInvoker()</t>
  </si>
  <si>
    <t>SeasonProvider</t>
  </si>
  <si>
    <t>Get(bool, string, bool) : List&lt;SeasonInfo&gt;</t>
  </si>
  <si>
    <t>Implement Database</t>
  </si>
  <si>
    <t>JobRequest()</t>
  </si>
  <si>
    <t>PlanogramProvider</t>
  </si>
  <si>
    <t>JobsController()</t>
  </si>
  <si>
    <t>Get(bool, int?, string, bool) : List&lt;Planogram&gt;</t>
  </si>
  <si>
    <t>ParseWegmansData(string)</t>
  </si>
  <si>
    <t>ParseWegmansDataModel</t>
  </si>
  <si>
    <t>ParseWegmansDataModel()</t>
  </si>
  <si>
    <t>ReadWegmansData() : void</t>
  </si>
  <si>
    <t>FinalizeItems(List&lt;int&gt;, DistributionType, string) : void</t>
  </si>
  <si>
    <t>GetSalesHistory(List&lt;long&gt;, int?, int?, int?, int?) : List&lt;WeeklyPurchase&gt;</t>
  </si>
  <si>
    <t>5/11 reflection and post mordem work</t>
  </si>
  <si>
    <t>Comprehend Data</t>
  </si>
  <si>
    <t>Simpply\Iteration 4</t>
  </si>
  <si>
    <t>Meeting with Michael - User Story Breakdown/Tasks</t>
  </si>
  <si>
    <t>Practice Presentation</t>
  </si>
  <si>
    <t>JobProvider</t>
  </si>
  <si>
    <t>UpdateProgress(long, string, int) : void</t>
  </si>
  <si>
    <t>RunAlgorithm(string)</t>
  </si>
  <si>
    <t>Insert(string) : long</t>
  </si>
  <si>
    <t>ScheduleJob(BaseJob) : bool</t>
  </si>
  <si>
    <t>Design Web Role Class Interaction</t>
  </si>
  <si>
    <t>5/9 Email to Martinez</t>
  </si>
  <si>
    <t>Review Web Role Design</t>
  </si>
  <si>
    <t xml:space="preserve">Individual Hours: </t>
  </si>
  <si>
    <t>5/7 Presentation Day</t>
  </si>
  <si>
    <t>Item details bugs</t>
  </si>
  <si>
    <t>Meeting with Curtis - User Story Breakdown/Tasks</t>
  </si>
  <si>
    <t>Test.get() : int</t>
  </si>
  <si>
    <t>GetStandInItem(int) : string</t>
  </si>
  <si>
    <t>Template layout implementation</t>
  </si>
  <si>
    <t>GetSeasonName(int) : string</t>
  </si>
  <si>
    <t>Test.set(int) : void</t>
  </si>
  <si>
    <t>Design Database</t>
  </si>
  <si>
    <t>WebApiApplication()</t>
  </si>
  <si>
    <t>Simpply.Global (Debug)</t>
  </si>
  <si>
    <t>Simpply.Global</t>
  </si>
  <si>
    <t>Constants.ControllerAction.Account</t>
  </si>
  <si>
    <t>Review Engine Class Design</t>
  </si>
  <si>
    <t>GetSalesHistoryForChart(long) : List&lt;WeeklyPurchase&gt;</t>
  </si>
  <si>
    <t>Account()</t>
  </si>
  <si>
    <t>GetPlanogramName(int) : string</t>
  </si>
  <si>
    <t>5/5 meeting</t>
  </si>
  <si>
    <t>WeeklyPurchase</t>
  </si>
  <si>
    <t>Year.set(int) : void</t>
  </si>
  <si>
    <t>Year.get() : int</t>
  </si>
  <si>
    <t>GetItemsDetails(long, string, bool?) : List&lt;Item&gt;</t>
  </si>
  <si>
    <t>WeeklyPurchase()</t>
  </si>
  <si>
    <t>GetItemName(int) : string</t>
  </si>
  <si>
    <t>Constants</t>
  </si>
  <si>
    <t>Presentation Meeting</t>
  </si>
  <si>
    <t>Constants()</t>
  </si>
  <si>
    <t>Constants.Controller</t>
  </si>
  <si>
    <t>Controller()</t>
  </si>
  <si>
    <t>Constants.ControllerAction</t>
  </si>
  <si>
    <t>ControllerAction()</t>
  </si>
  <si>
    <t>GetIds() : List&lt;long&gt;</t>
  </si>
  <si>
    <t>Constants.ControllerAction.Item</t>
  </si>
  <si>
    <t>Simpply.Tests (Debug)</t>
  </si>
  <si>
    <t>Week.set(int) : void</t>
  </si>
  <si>
    <t>Week.get() : int</t>
  </si>
  <si>
    <t>Get(long) : Job</t>
  </si>
  <si>
    <t>Simpply.Tests.Controllers</t>
  </si>
  <si>
    <t>AccountControllerTest</t>
  </si>
  <si>
    <t>SaveColumnPreferences() : void</t>
  </si>
  <si>
    <t>Get(long?, string, int?, string, bool?) : List&lt;Item&gt;</t>
  </si>
  <si>
    <t>IJobProvider</t>
  </si>
  <si>
    <t>SeasonProvider()</t>
  </si>
  <si>
    <t>ItemControllerTest</t>
  </si>
  <si>
    <t>ItemDetail() : void</t>
  </si>
  <si>
    <t>ItemExplorer() : void</t>
  </si>
  <si>
    <t>AccountControllerTest()</t>
  </si>
  <si>
    <t>Simpply.Tests.Providers</t>
  </si>
  <si>
    <t>BaseProviderTest</t>
  </si>
  <si>
    <t>BaseProviderTest()</t>
  </si>
  <si>
    <t>Presentation Template</t>
  </si>
  <si>
    <t>Job()</t>
  </si>
  <si>
    <t>Log Complex Code Sections</t>
  </si>
  <si>
    <t>Log User Flow</t>
  </si>
  <si>
    <t>UnitsShrunk.set(int) : void</t>
  </si>
  <si>
    <t>UnitsShrunk.get() : int</t>
  </si>
  <si>
    <t>ColumnPreferenceProviderTest</t>
  </si>
  <si>
    <t>ColumnPreferenceProviderTest()</t>
  </si>
  <si>
    <t>FinalizeDistributionModel()</t>
  </si>
  <si>
    <t>Get() : void</t>
  </si>
  <si>
    <t>ItemProviderTest</t>
  </si>
  <si>
    <t>GetItem() : void</t>
  </si>
  <si>
    <t>FinalizedDistributionType.set(FinalizedDistributionType) : void</t>
  </si>
  <si>
    <t>GetItems() : void</t>
  </si>
  <si>
    <t>SalesInformationProviderTest</t>
  </si>
  <si>
    <t>GetSale() : void</t>
  </si>
  <si>
    <t>GetSales() : void</t>
  </si>
  <si>
    <t>StoreProviderTest</t>
  </si>
  <si>
    <t>GetStore() : void</t>
  </si>
  <si>
    <t>PlanogramProvider()</t>
  </si>
  <si>
    <t>GetStores() : void</t>
  </si>
  <si>
    <t>ItemControllerTest()</t>
  </si>
  <si>
    <t>ItemProviderTest()</t>
  </si>
  <si>
    <t>Engine Class Design</t>
  </si>
  <si>
    <t>Design Engine Architecture</t>
  </si>
  <si>
    <t>FinalizedDistributionType.get() : FinalizedDistributionType</t>
  </si>
  <si>
    <t>Type.set(DistributionType) : void</t>
  </si>
  <si>
    <t>SalesInformationProviderTest()</t>
  </si>
  <si>
    <t>JobProvider()</t>
  </si>
  <si>
    <t>Save() : void</t>
  </si>
  <si>
    <t>Type.get() : DistributionType</t>
  </si>
  <si>
    <t>DistributionType.set(DistributionType) : void</t>
  </si>
  <si>
    <t>Technical Report 1st Draft</t>
  </si>
  <si>
    <t>Simpply\Iteration 8</t>
  </si>
  <si>
    <t>Set up template/outline</t>
  </si>
  <si>
    <t>DistributionType.get() : DistributionType</t>
  </si>
  <si>
    <t>Distributions.set(GridModel) : void</t>
  </si>
  <si>
    <t>Stores.set(List&lt;Store&gt;) : void</t>
  </si>
  <si>
    <t>1/28 Online Meeting</t>
  </si>
  <si>
    <t>SaveItem() : void</t>
  </si>
  <si>
    <t>SaveItems() : void</t>
  </si>
  <si>
    <t>StoreProviderTest()</t>
  </si>
  <si>
    <t>Deploy to Production</t>
  </si>
  <si>
    <t>Stores.get() : List&lt;Store&gt;</t>
  </si>
  <si>
    <t>DistributionModel</t>
  </si>
  <si>
    <t>StoreId.set(int) : void</t>
  </si>
  <si>
    <t>Distributions.get() : GridModel</t>
  </si>
  <si>
    <t>StoreId.get() : int</t>
  </si>
  <si>
    <t>TestInit() : void</t>
  </si>
  <si>
    <t>Status.set(ItemStatus) : void</t>
  </si>
  <si>
    <t>Status.get() : ItemStatus</t>
  </si>
  <si>
    <t>StartDate.set(DateTime) : void</t>
  </si>
  <si>
    <t>1/27 Meeting</t>
  </si>
  <si>
    <t>ISeasonProvider</t>
  </si>
  <si>
    <t>Individual Hours:</t>
  </si>
  <si>
    <t>StartDate.get() : DateTime</t>
  </si>
  <si>
    <t>IPlanogramProvider</t>
  </si>
  <si>
    <t>Simpply.Util (Debug)</t>
  </si>
  <si>
    <t>Simpply.Util.Extensions</t>
  </si>
  <si>
    <t>CollectionExtensions</t>
  </si>
  <si>
    <t>IsEmpty&lt;T&gt;(this ICollection&lt;T&gt;) : bool</t>
  </si>
  <si>
    <t>StringExtensions</t>
  </si>
  <si>
    <t>Have Wegmans Data Import Job Calculate Static Data</t>
  </si>
  <si>
    <t>Implement for Items Table</t>
  </si>
  <si>
    <t>UI Overhaul Item Detail Implementation</t>
  </si>
  <si>
    <t>ShelfSpace.set(int) : void</t>
  </si>
  <si>
    <t>Add Default Functionality to Column Preferences</t>
  </si>
  <si>
    <t>Poster 1st Draft</t>
  </si>
  <si>
    <t>IsNullOrWhiteSpace(this string) : bool</t>
  </si>
  <si>
    <t>Poster Final Revision</t>
  </si>
  <si>
    <t>ShelfSpace.get() : int</t>
  </si>
  <si>
    <t>SellThrough.set(double) : void</t>
  </si>
  <si>
    <t>Request more harddrive space from Kurt</t>
  </si>
  <si>
    <t>SellThrough.set(decimal) : void</t>
  </si>
  <si>
    <t>Simpply.Engine.Algorithms</t>
  </si>
  <si>
    <t>PushAllAlgorithm</t>
  </si>
  <si>
    <t>Execute(Item, BaseJobModel) : List&lt;Distribution&gt;</t>
  </si>
  <si>
    <t>SellThrough.get() : double</t>
  </si>
  <si>
    <t>Fix VM Post-Migration</t>
  </si>
  <si>
    <t>SellThrough.get() : decimal</t>
  </si>
  <si>
    <t>ScheduleJob(BaseJob) : JobResponse</t>
  </si>
  <si>
    <t>Planogram()</t>
  </si>
  <si>
    <t>UI Overhaul Design</t>
  </si>
  <si>
    <t>Progress.get() : string</t>
  </si>
  <si>
    <t>Poster 2nd Draft</t>
  </si>
  <si>
    <t>Progress.set(string) : void</t>
  </si>
  <si>
    <t>ProgressPercent.get() : string</t>
  </si>
  <si>
    <t>ProgressPercent.set(string) : void</t>
  </si>
  <si>
    <t>SeasonInfo()</t>
  </si>
  <si>
    <t>ValidateNoConflict(BaseJob) : bool</t>
  </si>
  <si>
    <t>SalesId.set(long) : void</t>
  </si>
  <si>
    <t>Group effort at Mustafa's</t>
  </si>
  <si>
    <t>Screenshots of UI Evolution</t>
  </si>
  <si>
    <t>Decide included content</t>
  </si>
  <si>
    <t>SetupAlgorithm</t>
  </si>
  <si>
    <t>Fix UI Post-Bootstrap</t>
  </si>
  <si>
    <t>Bootstrap it!</t>
  </si>
  <si>
    <t>SalesId.get() : long</t>
  </si>
  <si>
    <t>SellthroughAlgorithm</t>
  </si>
  <si>
    <t>Investigate front-end frameworks</t>
  </si>
  <si>
    <t>Fix Bugs (Individual Tasks Tagged)</t>
  </si>
  <si>
    <t>Implement Search by ID</t>
  </si>
  <si>
    <t>Add indexes to tables where necessary for performance improvement</t>
  </si>
  <si>
    <t>DistributeProductToSegment(Dictionary&lt;long, Distribution&gt;, Item, string, long, DateTime, string) : void</t>
  </si>
  <si>
    <t>Item explorer displaying all items errors</t>
  </si>
  <si>
    <t>RunSellthroughJob</t>
  </si>
  <si>
    <t>ValidateParameters() : bool</t>
  </si>
  <si>
    <t>RunSetupJob</t>
  </si>
  <si>
    <t>Job completion message on item details</t>
  </si>
  <si>
    <t>RunPushAllJob</t>
  </si>
  <si>
    <t>Sorting does not work on the season/pog explorer</t>
  </si>
  <si>
    <t>GetInstance() : JobInvoker</t>
  </si>
  <si>
    <t>Item explorer columns are not all sortable</t>
  </si>
  <si>
    <t>Compare Aggregate Store Data to Individual Store Data</t>
  </si>
  <si>
    <t>Sell-Thru Algorithm does not run after the Import Data Job Runs</t>
  </si>
  <si>
    <t>Feature Implementation</t>
  </si>
  <si>
    <t>Execute(long) : bool</t>
  </si>
  <si>
    <t>Purchases.set(int) : void</t>
  </si>
  <si>
    <t>Purchases.get() : int</t>
  </si>
  <si>
    <t>Navigate away from the item details when data has changed doesn’t prompt about unsaved changes anymore</t>
  </si>
  <si>
    <t>Forms currently are able to be submitted multiple times</t>
  </si>
  <si>
    <t>Review User Experience</t>
  </si>
  <si>
    <t>Design User Experience</t>
  </si>
  <si>
    <t>UI Improvements (Individual Tasks Tagged)</t>
  </si>
  <si>
    <t>Customize Item Explorer</t>
  </si>
  <si>
    <t>Make sure all columns have data</t>
  </si>
  <si>
    <t>Review Class Design</t>
  </si>
  <si>
    <t>BaseAlgorithm</t>
  </si>
  <si>
    <t>ConvertWarehouseToStore(long, int, int) : long</t>
  </si>
  <si>
    <t>Standardize column names</t>
  </si>
  <si>
    <t>Reduce table cell padding/font size/margins</t>
  </si>
  <si>
    <t>SaveDistribution(List&lt;DistributionModel&gt;, int, int, string) : void</t>
  </si>
  <si>
    <t>ConvertStoreToWarehouse(long, int, int) : long</t>
  </si>
  <si>
    <t>ComputeForecast(long, List&lt;WeeklyPurchase&gt;) : int</t>
  </si>
  <si>
    <t>Review User Experience Design</t>
  </si>
  <si>
    <t>Border around ship amount</t>
  </si>
  <si>
    <t>FinalizeItems(List&lt;int&gt;, DistributionType, FinalizedDistributionType, int, int, string) : void</t>
  </si>
  <si>
    <t>Number formatting improvements</t>
  </si>
  <si>
    <t>ModifiedOn.set(DateTime?) : void</t>
  </si>
  <si>
    <t>New user stories from on site shadowing</t>
  </si>
  <si>
    <t>New wireframes from on site shadowing</t>
  </si>
  <si>
    <t>ModifiedOn.get() : DateTime?</t>
  </si>
  <si>
    <t>ModifiedBy.set(string) : void</t>
  </si>
  <si>
    <t>ModifiedBy.get() : string</t>
  </si>
  <si>
    <t>Wk3Iteration 2</t>
  </si>
  <si>
    <t>Wk2Iteration 2</t>
  </si>
  <si>
    <t>Wk1Iteration 2</t>
  </si>
  <si>
    <t>Jessi will send us screenshots of excel + powerpoint</t>
  </si>
  <si>
    <t>Wegmans</t>
  </si>
  <si>
    <t>BaseJob(string, JobProvider)</t>
  </si>
  <si>
    <t>GetItemsDetails(long?, string, int?, string, bool?) : List&lt;Item&gt;</t>
  </si>
  <si>
    <t>GetDetails(long) : Item</t>
  </si>
  <si>
    <t>Write use cases</t>
  </si>
  <si>
    <t>Class Design for Customize Item Explorer</t>
  </si>
  <si>
    <t>ValidateNoConflict() : bool</t>
  </si>
  <si>
    <t>RunPushAllJobModel</t>
  </si>
  <si>
    <t>Username.set(string) : void</t>
  </si>
  <si>
    <t>Make functional requirements</t>
  </si>
  <si>
    <t>RunSellthroughJobModel</t>
  </si>
  <si>
    <t>RunSetupJobModel</t>
  </si>
  <si>
    <t>Architecturally significant requirements</t>
  </si>
  <si>
    <t>Username.get() : string</t>
  </si>
  <si>
    <t>Import into Items and Sales Information fixes</t>
  </si>
  <si>
    <t>UpdateJobStatus(long, string, int) : void</t>
  </si>
  <si>
    <t>JobResponse</t>
  </si>
  <si>
    <t>Success.set(bool) : void</t>
  </si>
  <si>
    <t>Success.get() : bool</t>
  </si>
  <si>
    <t>SetupDistributionPercent.set(double) : void</t>
  </si>
  <si>
    <t>SetupDistributionPercent.get() : double</t>
  </si>
  <si>
    <t>Compose Email to Martinez</t>
  </si>
  <si>
    <t>Bug fixes post-demo</t>
  </si>
  <si>
    <t>SetupAlgorithm()</t>
  </si>
  <si>
    <t>SellthroughPercentTrigger.set(double) : void</t>
  </si>
  <si>
    <t>Distributions.set(List&lt;Distribution&gt;) : void</t>
  </si>
  <si>
    <t>4/30 Meeting</t>
  </si>
  <si>
    <t>Update Website with Deliverables on Machine</t>
  </si>
  <si>
    <t>Execute(Item, List&lt;double&gt;) : List&lt;Distribution&gt;</t>
  </si>
  <si>
    <t>ErrorCode.get() : int</t>
  </si>
  <si>
    <t>ErrorCode.set(int) : void</t>
  </si>
  <si>
    <t>Deploy</t>
  </si>
  <si>
    <t>GetName() : string</t>
  </si>
  <si>
    <t>GetValidParameters() : string</t>
  </si>
  <si>
    <t>Ids.get() : List&lt;long&gt;</t>
  </si>
  <si>
    <t>Ids.set(List&lt;long&gt;) : void</t>
  </si>
  <si>
    <t>JobId.get() : long</t>
  </si>
  <si>
    <t>JobId.set(long) : void</t>
  </si>
  <si>
    <t>JobResponse(bool, int, string, long)</t>
  </si>
  <si>
    <t>Message.get() : string</t>
  </si>
  <si>
    <t>Message.set(string) : void</t>
  </si>
  <si>
    <t>ParseWegmansData()</t>
  </si>
  <si>
    <t>Update Interim Artifacts</t>
  </si>
  <si>
    <t>PushAllAlgorithm()</t>
  </si>
  <si>
    <t>Job Conflict Checks</t>
  </si>
  <si>
    <t>RunPushAllJob(string)</t>
  </si>
  <si>
    <t>RunPushAllJobModel()</t>
  </si>
  <si>
    <t>RunSellthroughJob(string)</t>
  </si>
  <si>
    <t>RunSellthroughJobModel()</t>
  </si>
  <si>
    <t>RunSetupJob(string)</t>
  </si>
  <si>
    <t>RunSetupJobModel()</t>
  </si>
  <si>
    <t>SegmentADistributionPercent.get() : double</t>
  </si>
  <si>
    <t>SegmentADistributionPercent.set(double) : void</t>
  </si>
  <si>
    <t>SegmentationPercents.get() : Dictionary&lt;string, double&gt;</t>
  </si>
  <si>
    <t>SegmentationPercents.set(Dictionary&lt;string, double&gt;) : void</t>
  </si>
  <si>
    <t>SegmentBDistributionPercent.get() : double</t>
  </si>
  <si>
    <t>Pair Program Mike/Jeremy</t>
  </si>
  <si>
    <t>SegmentBDistributionPercent.set(double) : void</t>
  </si>
  <si>
    <t>SegmentCDistributionPercent.get() : double</t>
  </si>
  <si>
    <t>SegmentCDistributionPercent.set(double) : void</t>
  </si>
  <si>
    <t>SellthroughAlgorithm()</t>
  </si>
  <si>
    <t>SellthroughPercentTrigger.get() : double</t>
  </si>
  <si>
    <t>Pair Program Algorithms with Jeremy</t>
  </si>
  <si>
    <t>UI Consistency/Formatting Fixes/Tweaks</t>
  </si>
  <si>
    <t>Constants.ViewPages.ItemDetails</t>
  </si>
  <si>
    <t>ItemDetails()</t>
  </si>
  <si>
    <t>Constants.ControllerAction.Planogram</t>
  </si>
  <si>
    <t>Constants.ControllerAction.Season</t>
  </si>
  <si>
    <t>Season()</t>
  </si>
  <si>
    <t>Constants.ViewPages</t>
  </si>
  <si>
    <t>ViewPages()</t>
  </si>
  <si>
    <t>SaveDistribution() : void</t>
  </si>
  <si>
    <t>GetDetailsReturnsRelatedDistributions() : void</t>
  </si>
  <si>
    <t>PlanogramProviderTest</t>
  </si>
  <si>
    <t>GetResultsAreInOrder() : void</t>
  </si>
  <si>
    <t>GetReturnsOnlyActivePlanograms() : void</t>
  </si>
  <si>
    <t>Simpply.Tests.ViewModels</t>
  </si>
  <si>
    <t>ItemModelsTest</t>
  </si>
  <si>
    <t>ItemDetailModelHasCorrectAggregateGrid() : void</t>
  </si>
  <si>
    <t>Simpply.Tests.Jobs</t>
  </si>
  <si>
    <t>RunSetupJobTest</t>
  </si>
  <si>
    <t>ValidateParametersTest() : void</t>
  </si>
  <si>
    <t>Simpply.Tests.Algorithms</t>
  </si>
  <si>
    <t>PushAllAlgorithmTest</t>
  </si>
  <si>
    <t>ExecutePushAllDistributionTest() : void</t>
  </si>
  <si>
    <t>SetupAlgorithmTest</t>
  </si>
  <si>
    <t>ExecuteSetupDistributionTest() : void</t>
  </si>
  <si>
    <t>GetDetailsReturnsRelatedSalesInformation() : void</t>
  </si>
  <si>
    <t>BreadcrumbControllerTest</t>
  </si>
  <si>
    <t>BreadcrumbControllerTest()</t>
  </si>
  <si>
    <t>GetBreadcrumbsTest() : void</t>
  </si>
  <si>
    <t>Test application in 1366x768 and note other improvements</t>
  </si>
  <si>
    <t>GetDetailsReturnsANonNullItem() : void</t>
  </si>
  <si>
    <t>GetDetailsReturnsRelatedStores() : void</t>
  </si>
  <si>
    <t>Simpply\Polish And Fix (Iteration 7)</t>
  </si>
  <si>
    <t>GetResultIsNotNull() : void</t>
  </si>
  <si>
    <t>PlanogramControllerTest</t>
  </si>
  <si>
    <t>IndexGetsActivePlanogramsOnly() : void</t>
  </si>
  <si>
    <t>IndexGetsAllPlanograms() : void</t>
  </si>
  <si>
    <t>ItemDetailModelHasCorrectDistributionGrid() : void</t>
  </si>
  <si>
    <t>ItemDetailModelHasCorrectItemName() : void</t>
  </si>
  <si>
    <t>ItemExplorerFiltersToCorrectPlanogram() : void</t>
  </si>
  <si>
    <t>ItemModelsTest()</t>
  </si>
  <si>
    <t>Make progress bars dismissible upon completion</t>
  </si>
  <si>
    <t>PlanogramControllerTest()</t>
  </si>
  <si>
    <t>PlanogramProviderTest()</t>
  </si>
  <si>
    <t>PushAllAlgorithmTest()</t>
  </si>
  <si>
    <t>RunSetupJobTest()</t>
  </si>
  <si>
    <t>SaveItemDistributionCallsProvidersCorrectly() : void</t>
  </si>
  <si>
    <t>4/29 Customer Email</t>
  </si>
  <si>
    <t>SetupAlgorithmTest()</t>
  </si>
  <si>
    <t>4/28 Meeting</t>
  </si>
  <si>
    <t>Distributions.get() : List&lt;Distribution&gt;</t>
  </si>
  <si>
    <t>DistributionModel()</t>
  </si>
  <si>
    <t>Interim Assessment Planning Meeting</t>
  </si>
  <si>
    <t>CreatedOn.set(DateTime) : void</t>
  </si>
  <si>
    <t>CreatedOn.get() : DateTime</t>
  </si>
  <si>
    <t>Finalize Distribution Tweaks</t>
  </si>
  <si>
    <t>4/22 + 4/27 Customer Emails</t>
  </si>
  <si>
    <t>4/23 Meeting</t>
  </si>
  <si>
    <t>Check for broken links</t>
  </si>
  <si>
    <t>Clean up unused code</t>
  </si>
  <si>
    <t>4/21 Poster Session Online</t>
  </si>
  <si>
    <t>4/21 Meeting</t>
  </si>
  <si>
    <t>4/21 meeting</t>
  </si>
  <si>
    <t>Review Poster Mock Up v2.0</t>
  </si>
  <si>
    <t>History.set(List&lt;WeeklyPurchase&gt;) : void</t>
  </si>
  <si>
    <t>History.get() : List&lt;WeeklyPurchase&gt;</t>
  </si>
  <si>
    <t>GetItemIdParameter() : List&lt;long&gt;</t>
  </si>
  <si>
    <t>Get(long) : string</t>
  </si>
  <si>
    <t>BaseAlgorithm()</t>
  </si>
  <si>
    <t>Amount.set(long) : void</t>
  </si>
  <si>
    <t>Amount.get() : long</t>
  </si>
  <si>
    <t>Poster Mock Up - Redo</t>
  </si>
  <si>
    <t>Poster - Architecture Diagram - Redo</t>
  </si>
  <si>
    <t>4/16 Customer Meeting + Demo</t>
  </si>
  <si>
    <t>4/18 Poster Session</t>
  </si>
  <si>
    <t>Item Details - Edit Column Preferences - Include Algorithm Columns</t>
  </si>
  <si>
    <t>“Units Remaining” instead of “Calculated Inventory”</t>
  </si>
  <si>
    <t>Poster Meeting</t>
  </si>
  <si>
    <t>Poster - Architecture Section</t>
  </si>
  <si>
    <t>4/16 Meeting</t>
  </si>
  <si>
    <t>Assist Wegmans Team with Deployment Issues</t>
  </si>
  <si>
    <t>Figure out exactly what Jessi wants to see as far as data items</t>
  </si>
  <si>
    <t>Ask if they have any kind of internal web graphing tools</t>
  </si>
  <si>
    <t>3/10 Planning Meeting</t>
  </si>
  <si>
    <t>Integration Testing</t>
  </si>
  <si>
    <t>Simpply\Iteration 6</t>
  </si>
  <si>
    <t>Last Week Data -&gt; Exactly 7 Days</t>
  </si>
  <si>
    <t>Write Acceptance Tests For all user stories for this iteration.</t>
  </si>
  <si>
    <t>Testing Meeting</t>
  </si>
  <si>
    <t>Plan changes</t>
  </si>
  <si>
    <t>Finalize Item Information</t>
  </si>
  <si>
    <t>Test Feature &amp; Fix Bugs</t>
  </si>
  <si>
    <t>Design</t>
  </si>
  <si>
    <t>Display Job Progress</t>
  </si>
  <si>
    <t>Integration</t>
  </si>
  <si>
    <t>Unit Test</t>
  </si>
  <si>
    <t>Demo</t>
  </si>
  <si>
    <t>Design Review</t>
  </si>
  <si>
    <t>Implement GetJobStatus</t>
  </si>
  <si>
    <t>Edit Column Preferences for Item Details</t>
  </si>
  <si>
    <t>Implement</t>
  </si>
  <si>
    <t>Deployment tasks</t>
  </si>
  <si>
    <t>4/7 Meeting</t>
  </si>
  <si>
    <t>4/09 Customer Meeting + Demo</t>
  </si>
  <si>
    <t>4/14 Integration Meeting</t>
  </si>
  <si>
    <t>4/14 Meeting</t>
  </si>
  <si>
    <t>4/9 Meeting</t>
  </si>
  <si>
    <t>Smaller browser fixes for layout</t>
  </si>
  <si>
    <t>Remove Spinner from Number Inputs in Distribution Grid</t>
  </si>
  <si>
    <t>3/3 Emails</t>
  </si>
  <si>
    <t>Responsive Tables Wrong Title in Distribution Grid</t>
  </si>
  <si>
    <t>Bug in Chart</t>
  </si>
  <si>
    <t>Make Tables More Mobile Responsive</t>
  </si>
  <si>
    <t>Shrink item details graph and put it next to aggregate info</t>
  </si>
  <si>
    <t>Column Title Fixes</t>
  </si>
  <si>
    <t>4/6 Status Update</t>
  </si>
  <si>
    <t>User Testing 4/3</t>
  </si>
  <si>
    <t>4/4 Planning</t>
  </si>
  <si>
    <t>Iteration 7 Planning/Validation Criteria</t>
  </si>
  <si>
    <t>Quick fixes before 4/03 Meeting</t>
  </si>
  <si>
    <t>4/02 Customer Email</t>
  </si>
  <si>
    <t>Customer Meeting + Demo</t>
  </si>
  <si>
    <t>MergeDictionaryWithDefault(Dictionary&lt;string, double&gt;, Dictionary&lt;string, double&gt;) : Dictionary&lt;string, double&gt;</t>
  </si>
  <si>
    <t>Merge to Master</t>
  </si>
  <si>
    <t>Friday Customer Meeting 4/3</t>
  </si>
  <si>
    <t>Display Other Item Data on Item Explorer</t>
  </si>
  <si>
    <t>Code Review</t>
  </si>
  <si>
    <t>Update Artifacts</t>
  </si>
  <si>
    <t>Updated Metrics</t>
  </si>
  <si>
    <t>Update Design Document</t>
  </si>
  <si>
    <t>Collaboration with mustafa</t>
  </si>
  <si>
    <t>Fix Search</t>
  </si>
  <si>
    <t>Email to Customer for meeting details and effort report</t>
  </si>
  <si>
    <t>Plan Customer Meeting</t>
  </si>
  <si>
    <t>Investigate complex data mapping for Dapper</t>
  </si>
  <si>
    <t>View Historical Data on Graph</t>
  </si>
  <si>
    <t>Demo/Sprint Planning Meeting 4/2/15</t>
  </si>
  <si>
    <t>Finish Hooking Up To The Database</t>
  </si>
  <si>
    <t>Team Self-Assessment</t>
  </si>
  <si>
    <t>Implementation Integration/Sprint Planning Meeting 3/31/15</t>
  </si>
  <si>
    <t>Design Feature</t>
  </si>
  <si>
    <t>Planning Meeting 3/17/15</t>
  </si>
  <si>
    <t>Run Algorithms from Web Role Adjustments</t>
  </si>
  <si>
    <t>Prep for Usability Testing 4/3/2015</t>
  </si>
  <si>
    <t>Statuses for Planograms on Planogram Explorer</t>
  </si>
  <si>
    <t>Implement Complex Mapping for ItemDetails Page</t>
  </si>
  <si>
    <t>Code Review With Wegmans</t>
  </si>
  <si>
    <t>4/3 meeting</t>
  </si>
  <si>
    <t>4/2 meeting</t>
  </si>
  <si>
    <t>Unit test</t>
  </si>
  <si>
    <t>Refactor based on code review</t>
  </si>
  <si>
    <t>Mocked Data For Database Tables</t>
  </si>
  <si>
    <t>Import new data into production 4/3/2015</t>
  </si>
  <si>
    <t>Support Wegmans Team in Deploying the Application</t>
  </si>
  <si>
    <t>Code Merge from Unstable to Stable</t>
  </si>
  <si>
    <t>Account for Warehouse -&gt; In store unit conversion</t>
  </si>
  <si>
    <t>Requirements Deambiguation</t>
  </si>
  <si>
    <t>Pair Programming</t>
  </si>
  <si>
    <t>Sort Columns on Item Details</t>
  </si>
  <si>
    <t>Item Details Adjustments</t>
  </si>
  <si>
    <t>Customer Emails</t>
  </si>
  <si>
    <t>Added Dapper Examples Using Stored Procedures. Also Added New Connection String</t>
  </si>
  <si>
    <t>Implement connection string so that it changes with mode project is run in</t>
  </si>
  <si>
    <t>Use Autofac in code</t>
  </si>
  <si>
    <t>DistributionPercentBySegment.set(Dictionary&lt;string, double&gt;) : void</t>
  </si>
  <si>
    <t>NUnit Mock</t>
  </si>
  <si>
    <t>Implement Running Total</t>
  </si>
  <si>
    <t>DistributionPercentBySegment.get() : Dictionary&lt;string, double&gt;</t>
  </si>
  <si>
    <t>Make updates to SQL Creation</t>
  </si>
  <si>
    <t>Fix Distribution Grid</t>
  </si>
  <si>
    <t>Fix target framework of engine</t>
  </si>
  <si>
    <t>Fix AccountController SaveColumnPreferences Unit Test</t>
  </si>
  <si>
    <t>Email Team</t>
  </si>
  <si>
    <t>12/09 Customer Email</t>
  </si>
  <si>
    <t>Top of Page CSS</t>
  </si>
  <si>
    <t>12/09 Meeting</t>
  </si>
  <si>
    <t>Aggregate Information</t>
  </si>
  <si>
    <t>Navigation Between Item Changes</t>
  </si>
  <si>
    <t>Put New Information at Top of Page</t>
  </si>
  <si>
    <t>Code Review Jeremy's Engine and Michael's Providers</t>
  </si>
  <si>
    <t>11/13 End of Iteration Customer Meeting</t>
  </si>
  <si>
    <t>Bug Fixes</t>
  </si>
  <si>
    <t>Make Calendar to Track Due Dates</t>
  </si>
  <si>
    <t>Implement Dependency Injection using AutoFac</t>
  </si>
  <si>
    <t>Demo/Requirements Meeting 3/19/15</t>
  </si>
  <si>
    <t>12/05 Online Meeting With Mike</t>
  </si>
  <si>
    <t>Implement conversion changes</t>
  </si>
  <si>
    <t>Update unit tests</t>
  </si>
  <si>
    <t>3/31 Poster + Planning Meeting</t>
  </si>
  <si>
    <t>Colab with curtis</t>
  </si>
  <si>
    <t>Attend 12/02 Presentations (And Give Presentation</t>
  </si>
  <si>
    <t>3/31 Customer Status Update</t>
  </si>
  <si>
    <t>3/19 Meeting</t>
  </si>
  <si>
    <t>3/20 Customer Communication</t>
  </si>
  <si>
    <t>Import new data into production</t>
  </si>
  <si>
    <t>Hide Item Explorer Buttons</t>
  </si>
  <si>
    <t>Investigate Using Windows Authentication for SQL Server</t>
  </si>
  <si>
    <t>Quality requirements</t>
  </si>
  <si>
    <t>Attend 12/04 Presentations</t>
  </si>
  <si>
    <t>Adjust Sellthrough distribution</t>
  </si>
  <si>
    <t>Attend Presentations</t>
  </si>
  <si>
    <t>Practice Presentation with Team</t>
  </si>
  <si>
    <t>Adjust setup distribution to match information from front end</t>
  </si>
  <si>
    <t>Adjust push all distribution</t>
  </si>
  <si>
    <t>3/17 meeting</t>
  </si>
  <si>
    <t>3/17 Meeting</t>
  </si>
  <si>
    <t>Iteration 6 Planning</t>
  </si>
  <si>
    <t>3/12/2015 Planning Meeting Post-Demo</t>
  </si>
  <si>
    <t>Added Week by Week Tag Hour Break Out</t>
  </si>
  <si>
    <t>Generated Charts</t>
  </si>
  <si>
    <t>Iteration 6 Online Planning Meeting</t>
  </si>
  <si>
    <t>Add Simpply.Global</t>
  </si>
  <si>
    <t>Tagged Historical Data, Setup Historical Data Spreadsheet</t>
  </si>
  <si>
    <t>Demo/Sprint Planning Meeting 03/12/2015</t>
  </si>
  <si>
    <t>Simpply\Iteration 5</t>
  </si>
  <si>
    <t>View Seasonal Sell-Thru Distribution</t>
  </si>
  <si>
    <t>Unit testing</t>
  </si>
  <si>
    <t>3/12 planning meeting</t>
  </si>
  <si>
    <t>Adjusted Effort Task Tracking Spreadsheet</t>
  </si>
  <si>
    <t>3/12 customer meeting</t>
  </si>
  <si>
    <t>Went through backlog and repathed old tasks to Simpply</t>
  </si>
  <si>
    <t>Planning Meeting 11/28</t>
  </si>
  <si>
    <t>Help mustafa with engine interaction</t>
  </si>
  <si>
    <t>3/10 meeting</t>
  </si>
  <si>
    <t>Exception when front end doesn't provide all segmentations of stores</t>
  </si>
  <si>
    <t>Working with curtis on database interaction</t>
  </si>
  <si>
    <t>Update Effort Task Tracking Spreadsheet</t>
  </si>
  <si>
    <t>Reformatted Historical Task Data</t>
  </si>
  <si>
    <t>Add progress updates to existing distribution jobs</t>
  </si>
  <si>
    <t>Email to customer</t>
  </si>
  <si>
    <t>Add logging standards to design doc</t>
  </si>
  <si>
    <t>Task Assignment Meeting</t>
  </si>
  <si>
    <t>3/3 meeting</t>
  </si>
  <si>
    <t>Add logging table back to creation script</t>
  </si>
  <si>
    <t>Import Wegmans Data Job</t>
  </si>
  <si>
    <t>Implement design</t>
  </si>
  <si>
    <t>Pair Programmed With Jeremy</t>
  </si>
  <si>
    <t>Ask Questions</t>
  </si>
  <si>
    <t>Map Wegmans' schema to Simpply Schema</t>
  </si>
  <si>
    <t>Investigate Providing a "Real" Burndown</t>
  </si>
  <si>
    <t>Email to Martinez</t>
  </si>
  <si>
    <t>Email to Martinez about backdating in TFS</t>
  </si>
  <si>
    <t>Reviewed and Updated risks</t>
  </si>
  <si>
    <t>Planning Meeting 11/21</t>
  </si>
  <si>
    <t>02/26/15 Customer Meeting</t>
  </si>
  <si>
    <t>Design Job</t>
  </si>
  <si>
    <t>02/17/15 Design Integration Meeting</t>
  </si>
  <si>
    <t>Initial Import</t>
  </si>
  <si>
    <t>Work from Item Explorer Level</t>
  </si>
  <si>
    <t>On-site Wegmans Algorithms Meeting</t>
  </si>
  <si>
    <t>Add Design to Design Doc</t>
  </si>
  <si>
    <t>Unit Testing</t>
  </si>
  <si>
    <t>Modify Calculation Parameters</t>
  </si>
  <si>
    <t>Design Document</t>
  </si>
  <si>
    <t>Investigate task back-dating</t>
  </si>
  <si>
    <t>11/11 Meeting</t>
  </si>
  <si>
    <t>11/19 Meeting - Finish Story/Task Planning</t>
  </si>
  <si>
    <t>Update Risks Document</t>
  </si>
  <si>
    <t>Bug Fixes (if applicable)</t>
  </si>
  <si>
    <t>Planning Meeting 11/18</t>
  </si>
  <si>
    <t>Rename tasks for consistency and Update Remaining field.</t>
  </si>
  <si>
    <t>Validation Criteria for Sprint 6</t>
  </si>
  <si>
    <t>3/12 Customer Email</t>
  </si>
  <si>
    <t>Adjusted task queries</t>
  </si>
  <si>
    <t>Take care of task tagging/linking/duplication From 11/18 Meeting</t>
  </si>
  <si>
    <t>Pair Programming/Assistance</t>
  </si>
  <si>
    <t>Navigate Between Item Details Without ItemExplorer</t>
  </si>
  <si>
    <t>Change Schedule</t>
  </si>
  <si>
    <t>3/12 Customer Demo/Sprint Planning Meeting</t>
  </si>
  <si>
    <t>Create a test plan using TFS</t>
  </si>
  <si>
    <t>3/3 Design Integration Meeting</t>
  </si>
  <si>
    <t>Investigate Interim Presentation</t>
  </si>
  <si>
    <t>Set Up Individual Effort Reports</t>
  </si>
  <si>
    <t>Manage Risks</t>
  </si>
  <si>
    <t>Integration/Planning Meeting 03/10/2015</t>
  </si>
  <si>
    <t>Page Styling/Refactoring Meeting</t>
  </si>
  <si>
    <t>Touched up the stored procedure</t>
  </si>
  <si>
    <t>CSS Touch up with Michael</t>
  </si>
  <si>
    <t>Write Deployment Guide</t>
  </si>
  <si>
    <t>Documentation</t>
  </si>
  <si>
    <t>Fix Parse Wegmans Data Job</t>
  </si>
  <si>
    <t>Fix Foreign Key Naming Constraints</t>
  </si>
  <si>
    <t>Fix Javascript Error for Navigate Items</t>
  </si>
  <si>
    <t>3/5 Emails</t>
  </si>
  <si>
    <t>Sort Summary of All Items</t>
  </si>
  <si>
    <t>3/2 Emails</t>
  </si>
  <si>
    <t>Style Column Headers based on Sort</t>
  </si>
  <si>
    <t>Design Integration Meeting</t>
  </si>
  <si>
    <t>Implement Customer Feedback</t>
  </si>
  <si>
    <t>Finalize Item Distribution</t>
  </si>
  <si>
    <t>Design Classes</t>
  </si>
  <si>
    <t>View Basic Item Information</t>
  </si>
  <si>
    <t>Integration Test</t>
  </si>
  <si>
    <t>Sales Information Logic</t>
  </si>
  <si>
    <t>View Summary of All Items</t>
  </si>
  <si>
    <t>Style Page</t>
  </si>
  <si>
    <t>Class design</t>
  </si>
  <si>
    <t>Implement Design</t>
  </si>
  <si>
    <t>Save Distribution Progress Periodically</t>
  </si>
  <si>
    <t>Class design review</t>
  </si>
  <si>
    <t>Create Detailed Item Data View</t>
  </si>
  <si>
    <t>ItemDetail Null Reference Error</t>
  </si>
  <si>
    <t>Resolved</t>
  </si>
  <si>
    <t>View Push All Distribution</t>
  </si>
  <si>
    <t>Fix Null Reference Error (60)</t>
  </si>
  <si>
    <t>Implementation w/mock data</t>
  </si>
  <si>
    <t>Implement PushAll</t>
  </si>
  <si>
    <t>Wireframes/Mockups</t>
  </si>
  <si>
    <t>Fix setup distribution to adhere to new distribution model</t>
  </si>
  <si>
    <t>Design Effort;Requirements Effort</t>
  </si>
  <si>
    <t>Class Diagram</t>
  </si>
  <si>
    <t>2/14/15 meeting</t>
  </si>
  <si>
    <t>Create Item Summary View</t>
  </si>
  <si>
    <t>Fix Setup so it isn't 25% per store</t>
  </si>
  <si>
    <t>Add Missing Placeholders</t>
  </si>
  <si>
    <t>Implement View with Dummy Data (Item Summary View)</t>
  </si>
  <si>
    <t>Add setup design to design doc</t>
  </si>
  <si>
    <t>Design Classes (Item Summary View)</t>
  </si>
  <si>
    <t>Debug Logging</t>
  </si>
  <si>
    <t>Create Mockups (Item Summary View)</t>
  </si>
  <si>
    <t>High Priority</t>
  </si>
  <si>
    <t>Implement Logging for in depth tasks in the system</t>
  </si>
  <si>
    <t>Task Breakdown (Item Summary View)</t>
  </si>
  <si>
    <t>Logging</t>
  </si>
  <si>
    <t>Implement logging for user actions</t>
  </si>
  <si>
    <t>Research logging Tech</t>
  </si>
  <si>
    <t>Fix ItemController Code for Failed Unit Tests</t>
  </si>
  <si>
    <t>Save Item Distribution</t>
  </si>
  <si>
    <t>Quick Review with Michael</t>
  </si>
  <si>
    <t>Email to Team</t>
  </si>
  <si>
    <t>Setup FTP Server</t>
  </si>
  <si>
    <t>Modify Item Distribution</t>
  </si>
  <si>
    <t>Customer Progress Meeting</t>
  </si>
  <si>
    <t>Team Meeting</t>
  </si>
  <si>
    <t>Refactor Code Based on Code Review</t>
  </si>
  <si>
    <t>Post Code Review Notes</t>
  </si>
  <si>
    <t>Create Validation Criteria</t>
  </si>
  <si>
    <t>Improve Old Unit Tests</t>
  </si>
  <si>
    <t>Create calendar notification for interim presentation</t>
  </si>
  <si>
    <t>Sprint Planning Meeting 02/24/2015</t>
  </si>
  <si>
    <t>Undo</t>
  </si>
  <si>
    <t>2/20 Customer Email</t>
  </si>
  <si>
    <t>Use Dapper in code</t>
  </si>
  <si>
    <t>Fix Breadcrumbs</t>
  </si>
  <si>
    <t>Set Up Autofac</t>
  </si>
  <si>
    <t>Emails to Martinez</t>
  </si>
  <si>
    <t>Tag All Previous Work Items</t>
  </si>
  <si>
    <t>02/17/2015 Online Customer Meeting</t>
  </si>
  <si>
    <t>Add All Tags</t>
  </si>
  <si>
    <t>02/17 Online Customer Meeting</t>
  </si>
  <si>
    <t>Academic Work Effort;Academic Work Meeting;Design Effort;Design Meeting;Implementation;Process/Project Management Effort;Process/Project Management Meeting;Project Setup;Refactoring;Requirements Effort;Requirements Meeting;Testing Effort;Testing Meeting</t>
  </si>
  <si>
    <t>Research Standards for CSS File Organization</t>
  </si>
  <si>
    <t>02/18 Emails</t>
  </si>
  <si>
    <t>Customer Meeting 2/17/2015</t>
  </si>
  <si>
    <t>Set Up Dapper</t>
  </si>
  <si>
    <t>SponsorEmail</t>
  </si>
  <si>
    <t>Email Customer</t>
  </si>
  <si>
    <t>Risk Assessment</t>
  </si>
  <si>
    <t>Implement Customer Feedback/Bug Fixes From Term 2 Sprint 1</t>
  </si>
  <si>
    <t>Clarify Action URL Generation in Code</t>
  </si>
  <si>
    <t>Update Design Doc for Sprint 3</t>
  </si>
  <si>
    <t>Code Review With Michael</t>
  </si>
  <si>
    <t>Sprint 4 Planning</t>
  </si>
  <si>
    <t>Fix TFS Installation</t>
  </si>
  <si>
    <t>Display Breadcrumbs</t>
  </si>
  <si>
    <t>Review Code Changes with Team</t>
  </si>
  <si>
    <t>Demo/Sprint Planning Customer Meeting 02/12/15</t>
  </si>
  <si>
    <t>Work on AutoFac/Dapper</t>
  </si>
  <si>
    <t>Breadcrumbs Unit Tests</t>
  </si>
  <si>
    <t>Determine How to Track Time More Efficiently</t>
  </si>
  <si>
    <t>Breadcrumbs Implementation</t>
  </si>
  <si>
    <t>Add Risks</t>
  </si>
  <si>
    <t>Breadcrumbs Class Design</t>
  </si>
  <si>
    <t>Design Implementation Meeting 02/03/15</t>
  </si>
  <si>
    <t>Set Up Branches</t>
  </si>
  <si>
    <t>Plan-o-Gram Explorer</t>
  </si>
  <si>
    <t>Set Up Project Skeleton</t>
  </si>
  <si>
    <t>PoG Explorer Implementation</t>
  </si>
  <si>
    <t>PoG Explorer Unit Tests</t>
  </si>
  <si>
    <t>Design Integration Meeting 02/03/15</t>
  </si>
  <si>
    <t>PoG Explorer Class Design</t>
  </si>
  <si>
    <t>Research and Implement Template Layout</t>
  </si>
  <si>
    <t>Season Explorer</t>
  </si>
  <si>
    <t>Demo/Sprint Planning Meeting 02/12/15</t>
  </si>
  <si>
    <t>Code Review by the team</t>
  </si>
  <si>
    <t>Request more hard-drive space</t>
  </si>
  <si>
    <t>Write Blurb About Why We Chose Data Layer Technology</t>
  </si>
  <si>
    <t>Set Up VM</t>
  </si>
  <si>
    <t>Make sure we can commit code from TFS</t>
  </si>
  <si>
    <t>View Set-up Distribution</t>
  </si>
  <si>
    <t>Risk chart status column needs to be meaningful</t>
  </si>
  <si>
    <t>Unit Tests</t>
  </si>
  <si>
    <t>Algorithm implementation</t>
  </si>
  <si>
    <t>Threading Implementation</t>
  </si>
  <si>
    <t>JSON Implementation</t>
  </si>
  <si>
    <t>Threading Design</t>
  </si>
  <si>
    <t>JSON Design</t>
  </si>
  <si>
    <t>Pair Programming With Mustafa</t>
  </si>
  <si>
    <t>2/11 Email To Customer</t>
  </si>
  <si>
    <t>2/10 Integration/Planning Meeting</t>
  </si>
  <si>
    <t>jQuery Load Error</t>
  </si>
  <si>
    <t>2/09 Status Update Email</t>
  </si>
  <si>
    <t>2/05 Status Update</t>
  </si>
  <si>
    <t>Sponsor Emails</t>
  </si>
  <si>
    <t>Customer Status Update 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</si>
</sst>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"/>
    <numFmt numFmtId="165" formatCode="m/d/yyyy h:mm:ss"/>
  </numFmts>
  <fonts count="14">
    <font>
      <sz val="10.0"/>
      <color rgb="FF000000"/>
      <name val="Arial"/>
    </font>
    <font>
      <b/>
    </font>
    <font/>
    <font>
      <sz val="10.0"/>
    </font>
    <font>
      <sz val="11.0"/>
    </font>
    <font>
      <color rgb="FF007ACC"/>
    </font>
    <font>
      <b/>
      <sz val="11.0"/>
    </font>
    <font>
      <b/>
      <sz val="10.0"/>
    </font>
    <font>
      <sz val="11.0"/>
      <color rgb="FF008000"/>
    </font>
    <font>
      <strike/>
    </font>
    <font>
      <sz val="11.0"/>
      <color rgb="FF000000"/>
    </font>
    <font>
      <b/>
      <u/>
    </font>
    <font>
      <u/>
      <color rgb="FF0000FF"/>
    </font>
    <font>
      <u/>
      <sz val="11.0"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CFCFC"/>
        <bgColor rgb="FFFCFCF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/>
    </xf>
    <xf borderId="0" fillId="0" fontId="1" numFmtId="0" xfId="0" applyAlignment="1" applyFont="1">
      <alignment/>
    </xf>
    <xf borderId="1" fillId="0" fontId="2" numFmtId="0" xfId="0" applyAlignment="1" applyBorder="1" applyFont="1">
      <alignment/>
    </xf>
    <xf borderId="0" fillId="0" fontId="3" numFmtId="0" xfId="0" applyAlignment="1" applyFont="1">
      <alignment/>
    </xf>
    <xf borderId="2" fillId="0" fontId="2" numFmtId="0" xfId="0" applyAlignment="1" applyBorder="1" applyFont="1">
      <alignment/>
    </xf>
    <xf borderId="0" fillId="0" fontId="2" numFmtId="0" xfId="0" applyAlignment="1" applyFont="1">
      <alignment/>
    </xf>
    <xf borderId="3" fillId="0" fontId="2" numFmtId="0" xfId="0" applyAlignment="1" applyBorder="1" applyFont="1">
      <alignment/>
    </xf>
    <xf borderId="0" fillId="0" fontId="4" numFmtId="0" xfId="0" applyAlignment="1" applyFont="1">
      <alignment/>
    </xf>
    <xf borderId="0" fillId="0" fontId="2" numFmtId="0" xfId="0" applyAlignment="1" applyFont="1">
      <alignment/>
    </xf>
    <xf borderId="4" fillId="0" fontId="2" numFmtId="0" xfId="0" applyBorder="1" applyFont="1"/>
    <xf borderId="5" fillId="0" fontId="2" numFmtId="0" xfId="0" applyBorder="1" applyFont="1"/>
    <xf borderId="6" fillId="0" fontId="1" numFmtId="0" xfId="0" applyAlignment="1" applyBorder="1" applyFont="1">
      <alignment/>
    </xf>
    <xf borderId="7" fillId="0" fontId="2" numFmtId="0" xfId="0" applyBorder="1" applyFont="1"/>
    <xf borderId="6" fillId="0" fontId="1" numFmtId="0" xfId="0" applyAlignment="1" applyBorder="1" applyFont="1">
      <alignment wrapText="1"/>
    </xf>
    <xf borderId="8" fillId="0" fontId="2" numFmtId="0" xfId="0" applyBorder="1" applyFont="1"/>
    <xf borderId="6" fillId="0" fontId="2" numFmtId="0" xfId="0" applyAlignment="1" applyBorder="1" applyFont="1">
      <alignment wrapText="1"/>
    </xf>
    <xf borderId="9" fillId="0" fontId="2" numFmtId="0" xfId="0" applyBorder="1" applyFont="1"/>
    <xf borderId="0" fillId="0" fontId="4" numFmtId="0" xfId="0" applyAlignment="1" applyFont="1">
      <alignment/>
    </xf>
    <xf borderId="6" fillId="0" fontId="2" numFmtId="0" xfId="0" applyAlignment="1" applyBorder="1" applyFont="1">
      <alignment/>
    </xf>
    <xf borderId="6" fillId="2" fontId="5" numFmtId="0" xfId="0" applyAlignment="1" applyBorder="1" applyFill="1" applyFont="1">
      <alignment/>
    </xf>
    <xf borderId="7" fillId="0" fontId="2" numFmtId="0" xfId="0" applyAlignment="1" applyBorder="1" applyFont="1">
      <alignment/>
    </xf>
    <xf borderId="8" fillId="3" fontId="4" numFmtId="0" xfId="0" applyAlignment="1" applyBorder="1" applyFill="1" applyFont="1">
      <alignment/>
    </xf>
    <xf borderId="8" fillId="0" fontId="2" numFmtId="0" xfId="0" applyAlignment="1" applyBorder="1" applyFont="1">
      <alignment/>
    </xf>
    <xf borderId="9" fillId="0" fontId="2" numFmtId="9" xfId="0" applyAlignment="1" applyBorder="1" applyFont="1" applyNumberFormat="1">
      <alignment/>
    </xf>
    <xf borderId="8" fillId="0" fontId="2" numFmtId="0" xfId="0" applyAlignment="1" applyBorder="1" applyFont="1">
      <alignment horizontal="right"/>
    </xf>
    <xf borderId="9" fillId="0" fontId="2" numFmtId="0" xfId="0" applyAlignment="1" applyBorder="1" applyFont="1">
      <alignment/>
    </xf>
    <xf borderId="4" fillId="0" fontId="2" numFmtId="0" xfId="0" applyAlignment="1" applyBorder="1" applyFont="1">
      <alignment/>
    </xf>
    <xf borderId="5" fillId="0" fontId="2" numFmtId="0" xfId="0" applyAlignment="1" applyBorder="1" applyFont="1">
      <alignment/>
    </xf>
    <xf borderId="10" fillId="0" fontId="2" numFmtId="0" xfId="0" applyAlignment="1" applyBorder="1" applyFont="1">
      <alignment/>
    </xf>
    <xf borderId="11" fillId="0" fontId="2" numFmtId="0" xfId="0" applyBorder="1" applyFont="1"/>
    <xf borderId="0" fillId="3" fontId="6" numFmtId="0" xfId="0" applyAlignment="1" applyFont="1">
      <alignment/>
    </xf>
    <xf borderId="5" fillId="0" fontId="2" numFmtId="0" xfId="0" applyBorder="1" applyFont="1"/>
    <xf borderId="7" fillId="3" fontId="4" numFmtId="164" xfId="0" applyAlignment="1" applyBorder="1" applyFont="1" applyNumberFormat="1">
      <alignment horizontal="right"/>
    </xf>
    <xf borderId="0" fillId="0" fontId="3" numFmtId="0" xfId="0" applyFont="1"/>
    <xf borderId="8" fillId="0" fontId="2" numFmtId="164" xfId="0" applyAlignment="1" applyBorder="1" applyFont="1" applyNumberFormat="1">
      <alignment/>
    </xf>
    <xf borderId="0" fillId="0" fontId="3" numFmtId="0" xfId="0" applyAlignment="1" applyFont="1">
      <alignment horizontal="right"/>
    </xf>
    <xf borderId="0" fillId="0" fontId="3" numFmtId="14" xfId="0" applyAlignment="1" applyFont="1" applyNumberFormat="1">
      <alignment horizontal="right"/>
    </xf>
    <xf borderId="9" fillId="0" fontId="2" numFmtId="10" xfId="0" applyBorder="1" applyFont="1" applyNumberFormat="1"/>
    <xf borderId="10" fillId="0" fontId="2" numFmtId="0" xfId="0" applyBorder="1" applyFont="1"/>
    <xf borderId="8" fillId="3" fontId="4" numFmtId="164" xfId="0" applyAlignment="1" applyBorder="1" applyFont="1" applyNumberFormat="1">
      <alignment horizontal="right"/>
    </xf>
    <xf borderId="12" fillId="0" fontId="2" numFmtId="0" xfId="0" applyBorder="1" applyFont="1"/>
    <xf borderId="9" fillId="0" fontId="2" numFmtId="0" xfId="0" applyBorder="1" applyFont="1"/>
    <xf borderId="6" fillId="0" fontId="7" numFmtId="0" xfId="0" applyAlignment="1" applyBorder="1" applyFont="1">
      <alignment/>
    </xf>
    <xf borderId="6" fillId="0" fontId="7" numFmtId="0" xfId="0" applyAlignment="1" applyBorder="1" applyFont="1">
      <alignment/>
    </xf>
    <xf borderId="13" fillId="3" fontId="6" numFmtId="0" xfId="0" applyAlignment="1" applyBorder="1" applyFont="1">
      <alignment/>
    </xf>
    <xf borderId="0" fillId="3" fontId="4" numFmtId="164" xfId="0" applyFont="1" applyNumberFormat="1"/>
    <xf borderId="0" fillId="3" fontId="4" numFmtId="0" xfId="0" applyFont="1"/>
    <xf borderId="2" fillId="0" fontId="2" numFmtId="0" xfId="0" applyBorder="1" applyFont="1"/>
    <xf borderId="0" fillId="0" fontId="2" numFmtId="165" xfId="0" applyAlignment="1" applyFont="1" applyNumberFormat="1">
      <alignment/>
    </xf>
    <xf borderId="0" fillId="0" fontId="2" numFmtId="0" xfId="0" applyAlignment="1" applyFont="1">
      <alignment horizontal="left"/>
    </xf>
    <xf borderId="0" fillId="3" fontId="8" numFmtId="0" xfId="0" applyAlignment="1" applyFont="1">
      <alignment/>
    </xf>
    <xf borderId="4" fillId="3" fontId="4" numFmtId="164" xfId="0" applyBorder="1" applyFont="1" applyNumberFormat="1"/>
    <xf borderId="7" fillId="3" fontId="4" numFmtId="0" xfId="0" applyBorder="1" applyFont="1"/>
    <xf borderId="13" fillId="3" fontId="4" numFmtId="164" xfId="0" applyAlignment="1" applyBorder="1" applyFont="1" applyNumberFormat="1">
      <alignment horizontal="right"/>
    </xf>
    <xf borderId="4" fillId="0" fontId="2" numFmtId="0" xfId="0" applyAlignment="1" applyBorder="1" applyFont="1">
      <alignment/>
    </xf>
    <xf borderId="14" fillId="0" fontId="1" numFmtId="0" xfId="0" applyAlignment="1" applyBorder="1" applyFont="1">
      <alignment/>
    </xf>
    <xf borderId="14" fillId="0" fontId="1" numFmtId="0" xfId="0" applyAlignment="1" applyBorder="1" applyFont="1">
      <alignment/>
    </xf>
    <xf borderId="12" fillId="3" fontId="4" numFmtId="0" xfId="0" applyBorder="1" applyFont="1"/>
    <xf borderId="15" fillId="0" fontId="1" numFmtId="0" xfId="0" applyAlignment="1" applyBorder="1" applyFont="1">
      <alignment/>
    </xf>
    <xf borderId="15" fillId="0" fontId="2" numFmtId="0" xfId="0" applyAlignment="1" applyBorder="1" applyFont="1">
      <alignment/>
    </xf>
    <xf borderId="8" fillId="0" fontId="4" numFmtId="0" xfId="0" applyAlignment="1" applyBorder="1" applyFont="1">
      <alignment/>
    </xf>
    <xf borderId="4" fillId="0" fontId="1" numFmtId="0" xfId="0" applyBorder="1" applyFont="1"/>
    <xf borderId="5" fillId="0" fontId="1" numFmtId="0" xfId="0" applyBorder="1" applyFont="1"/>
    <xf borderId="10" fillId="3" fontId="4" numFmtId="0" xfId="0" applyBorder="1" applyFont="1"/>
    <xf borderId="13" fillId="3" fontId="4" numFmtId="164" xfId="0" applyBorder="1" applyFont="1" applyNumberFormat="1"/>
    <xf borderId="13" fillId="0" fontId="1" numFmtId="0" xfId="0" applyAlignment="1" applyBorder="1" applyFont="1">
      <alignment/>
    </xf>
    <xf borderId="13" fillId="0" fontId="1" numFmtId="0" xfId="0" applyAlignment="1" applyBorder="1" applyFont="1">
      <alignment/>
    </xf>
    <xf borderId="14" fillId="3" fontId="4" numFmtId="164" xfId="0" applyBorder="1" applyFont="1" applyNumberFormat="1"/>
    <xf borderId="15" fillId="0" fontId="1" numFmtId="0" xfId="0" applyAlignment="1" applyBorder="1" applyFont="1">
      <alignment/>
    </xf>
    <xf borderId="14" fillId="0" fontId="9" numFmtId="0" xfId="0" applyBorder="1" applyFont="1"/>
    <xf borderId="0" fillId="3" fontId="4" numFmtId="0" xfId="0" applyFont="1"/>
    <xf borderId="0" fillId="3" fontId="10" numFmtId="0" xfId="0" applyAlignment="1" applyFont="1">
      <alignment/>
    </xf>
    <xf borderId="14" fillId="3" fontId="4" numFmtId="0" xfId="0" applyBorder="1" applyFont="1"/>
    <xf borderId="14" fillId="0" fontId="2" numFmtId="0" xfId="0" applyBorder="1" applyFont="1"/>
    <xf borderId="13" fillId="0" fontId="9" numFmtId="0" xfId="0" applyBorder="1" applyFont="1"/>
    <xf borderId="13" fillId="3" fontId="6" numFmtId="164" xfId="0" applyBorder="1" applyFont="1" applyNumberFormat="1"/>
    <xf borderId="13" fillId="3" fontId="6" numFmtId="164" xfId="0" applyAlignment="1" applyBorder="1" applyFont="1" applyNumberFormat="1">
      <alignment horizontal="right"/>
    </xf>
    <xf borderId="5" fillId="3" fontId="6" numFmtId="0" xfId="0" applyBorder="1" applyFont="1"/>
    <xf borderId="13" fillId="3" fontId="4" numFmtId="0" xfId="0" applyBorder="1" applyFont="1"/>
    <xf borderId="13" fillId="0" fontId="2" numFmtId="0" xfId="0" applyBorder="1" applyFont="1"/>
    <xf borderId="15" fillId="3" fontId="4" numFmtId="0" xfId="0" applyAlignment="1" applyBorder="1" applyFont="1">
      <alignment horizontal="right"/>
    </xf>
    <xf borderId="15" fillId="3" fontId="4" numFmtId="164" xfId="0" applyAlignment="1" applyBorder="1" applyFont="1" applyNumberFormat="1">
      <alignment horizontal="right"/>
    </xf>
    <xf borderId="8" fillId="3" fontId="4" numFmtId="0" xfId="0" applyBorder="1" applyFont="1"/>
    <xf borderId="13" fillId="3" fontId="6" numFmtId="0" xfId="0" applyBorder="1" applyFont="1"/>
    <xf borderId="15" fillId="3" fontId="4" numFmtId="0" xfId="0" applyBorder="1" applyFont="1"/>
    <xf borderId="13" fillId="3" fontId="10" numFmtId="0" xfId="0" applyBorder="1" applyFont="1"/>
    <xf borderId="0" fillId="0" fontId="11" numFmtId="0" xfId="0" applyAlignment="1" applyFont="1">
      <alignment horizontal="center"/>
    </xf>
    <xf borderId="4" fillId="3" fontId="6" numFmtId="0" xfId="0" applyBorder="1" applyFont="1"/>
    <xf borderId="4" fillId="3" fontId="4" numFmtId="164" xfId="0" applyAlignment="1" applyBorder="1" applyFont="1" applyNumberFormat="1">
      <alignment horizontal="right"/>
    </xf>
    <xf borderId="13" fillId="3" fontId="4" numFmtId="0" xfId="0" applyAlignment="1" applyBorder="1" applyFont="1">
      <alignment/>
    </xf>
    <xf borderId="4" fillId="3" fontId="4" numFmtId="0" xfId="0" applyBorder="1" applyFont="1"/>
    <xf borderId="0" fillId="3" fontId="4" numFmtId="0" xfId="0" applyAlignment="1" applyFont="1">
      <alignment horizontal="right"/>
    </xf>
    <xf borderId="0" fillId="0" fontId="3" numFmtId="0" xfId="0" applyAlignment="1" applyFont="1">
      <alignment/>
    </xf>
    <xf borderId="0" fillId="3" fontId="4" numFmtId="0" xfId="0" applyAlignment="1" applyFont="1">
      <alignment/>
    </xf>
    <xf borderId="6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0" fillId="0" fontId="3" numFmtId="14" xfId="0" applyAlignment="1" applyFont="1" applyNumberFormat="1">
      <alignment/>
    </xf>
    <xf borderId="15" fillId="0" fontId="2" numFmtId="0" xfId="0" applyBorder="1" applyFont="1"/>
    <xf borderId="5" fillId="3" fontId="4" numFmtId="0" xfId="0" applyBorder="1" applyFont="1"/>
    <xf borderId="0" fillId="0" fontId="3" numFmtId="0" xfId="0" applyAlignment="1" applyFont="1">
      <alignment/>
    </xf>
    <xf borderId="0" fillId="0" fontId="12" numFmtId="0" xfId="0" applyAlignment="1" applyFont="1">
      <alignment/>
    </xf>
    <xf borderId="9" fillId="3" fontId="4" numFmtId="0" xfId="0" applyBorder="1" applyFont="1"/>
    <xf borderId="0" fillId="0" fontId="2" numFmtId="0" xfId="0" applyAlignment="1" applyFont="1">
      <alignment horizontal="right"/>
    </xf>
    <xf borderId="15" fillId="3" fontId="4" numFmtId="0" xfId="0" applyAlignment="1" applyBorder="1" applyFont="1">
      <alignment/>
    </xf>
    <xf borderId="0" fillId="0" fontId="13" numFmtId="0" xfId="0" applyAlignment="1" applyFont="1">
      <alignment/>
    </xf>
    <xf borderId="13" fillId="3" fontId="4" numFmtId="0" xfId="0" applyAlignment="1" applyBorder="1" applyFont="1">
      <alignment horizontal="right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3" numFmtId="165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4.xml"/><Relationship Id="rId3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13.xml"/><Relationship Id="rId8" Type="http://schemas.openxmlformats.org/officeDocument/2006/relationships/worksheet" Target="worksheets/sheet6.xml"/><Relationship Id="rId7" Type="http://schemas.openxmlformats.org/officeDocument/2006/relationships/worksheet" Target="worksheets/sheet3.xml"/><Relationship Id="rId16" Type="http://schemas.openxmlformats.org/officeDocument/2006/relationships/worksheet" Target="worksheets/sheet2.xml"/><Relationship Id="rId15" Type="http://schemas.openxmlformats.org/officeDocument/2006/relationships/worksheet" Target="worksheets/sheet1.xml"/><Relationship Id="rId14" Type="http://schemas.openxmlformats.org/officeDocument/2006/relationships/worksheet" Target="worksheets/sheet10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0" Type="http://schemas.openxmlformats.org/officeDocument/2006/relationships/worksheet" Target="worksheets/sheet12.xml"/><Relationship Id="rId11" Type="http://schemas.openxmlformats.org/officeDocument/2006/relationships/worksheet" Target="worksheets/sheet1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Meetings vs. Individual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'Term1Effort Tracking'!$N$37:$N$38</c:f>
            </c:strRef>
          </c:cat>
          <c:val>
            <c:numRef>
              <c:f>'Term1Effort Tracking'!$O$37:$O$38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Chart title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'Term1Effort Tracking'!$N$44:$N$59</c:f>
            </c:strRef>
          </c:cat>
          <c:val>
            <c:numRef>
              <c:f>'Term1Effort Tracking'!$O$44:$O$59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Individual Hour Distribution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'Term1Effort Tracking'!$N$44:$N$59</c:f>
            </c:strRef>
          </c:cat>
          <c:val>
            <c:numRef>
              <c:f>'Term1Effort Tracking'!$O$44:$O$59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Individual Hour Distribution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'Effort Tracking'!$N$43:$N$58</c:f>
            </c:strRef>
          </c:cat>
          <c:val>
            <c:numRef>
              <c:f>'Effort Tracking'!$O$43:$O$58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Meeting vs. Individual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'Effort Tracking'!$N$61:$N$62</c:f>
            </c:strRef>
          </c:cat>
          <c:val>
            <c:numRef>
              <c:f>'Effort Tracking'!$O$61:$O$62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  <c:spPr>
    <a:solidFill>
      <a:srgbClr val="FFFFFF"/>
    </a:solidFill>
  </c:spPr>
</c:chartSpace>
</file>

<file path=xl/drawings/_rels/worksheetdrawing13.xml.rels><?xml version="1.0" encoding="UTF-8" standalone="yes"?>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3" Type="http://schemas.openxmlformats.org/officeDocument/2006/relationships/chart" Target="../charts/chart3.xml"/></Relationships>
</file>

<file path=xl/drawings/_rels/worksheetdrawing14.xml.rels><?xml version="1.0" encoding="UTF-8" standalone="yes"?>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17</xdr:col>
      <xdr:colOff>133350</xdr:colOff>
      <xdr:row>40</xdr:row>
      <xdr:rowOff>419100</xdr:rowOff>
    </xdr:from>
    <xdr:to>
      <xdr:col>24</xdr:col>
      <xdr:colOff>552450</xdr:colOff>
      <xdr:row>64</xdr:row>
      <xdr:rowOff>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21</xdr:col>
      <xdr:colOff>314325</xdr:colOff>
      <xdr:row>10</xdr:row>
      <xdr:rowOff>409575</xdr:rowOff>
    </xdr:from>
    <xdr:to>
      <xdr:col>28</xdr:col>
      <xdr:colOff>914400</xdr:colOff>
      <xdr:row>40</xdr:row>
      <xdr:rowOff>0</xdr:rowOff>
    </xdr:to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21</xdr:col>
      <xdr:colOff>952500</xdr:colOff>
      <xdr:row>67</xdr:row>
      <xdr:rowOff>352425</xdr:rowOff>
    </xdr:from>
    <xdr:to>
      <xdr:col>30</xdr:col>
      <xdr:colOff>28575</xdr:colOff>
      <xdr:row>89</xdr:row>
      <xdr:rowOff>180975</xdr:rowOff>
    </xdr:to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18</xdr:col>
      <xdr:colOff>1009650</xdr:colOff>
      <xdr:row>33</xdr:row>
      <xdr:rowOff>371475</xdr:rowOff>
    </xdr:from>
    <xdr:to>
      <xdr:col>26</xdr:col>
      <xdr:colOff>933450</xdr:colOff>
      <xdr:row>56</xdr:row>
      <xdr:rowOff>123825</xdr:rowOff>
    </xdr:to>
    <xdr:graphicFrame>
      <xdr:nvGraphicFramePr>
        <xdr:cNvPr id="1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18</xdr:col>
      <xdr:colOff>971550</xdr:colOff>
      <xdr:row>56</xdr:row>
      <xdr:rowOff>428625</xdr:rowOff>
    </xdr:from>
    <xdr:to>
      <xdr:col>26</xdr:col>
      <xdr:colOff>933450</xdr:colOff>
      <xdr:row>79</xdr:row>
      <xdr:rowOff>9525</xdr:rowOff>
    </xdr:to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39" Type="http://schemas.openxmlformats.org/officeDocument/2006/relationships/hyperlink" Target="http://Simpply.Engine.Jobs" TargetMode="External"/><Relationship Id="rId38" Type="http://schemas.openxmlformats.org/officeDocument/2006/relationships/hyperlink" Target="http://Simpply.Engine.Jobs" TargetMode="External"/><Relationship Id="rId37" Type="http://schemas.openxmlformats.org/officeDocument/2006/relationships/hyperlink" Target="http://Simpply.Engine.Jobs" TargetMode="External"/><Relationship Id="rId36" Type="http://schemas.openxmlformats.org/officeDocument/2006/relationships/hyperlink" Target="http://Simpply.Engine.Jobs" TargetMode="External"/><Relationship Id="rId30" Type="http://schemas.openxmlformats.org/officeDocument/2006/relationships/hyperlink" Target="http://Simpply.Engine.Jobs" TargetMode="External"/><Relationship Id="rId31" Type="http://schemas.openxmlformats.org/officeDocument/2006/relationships/hyperlink" Target="http://Simpply.Engine.Jobs" TargetMode="External"/><Relationship Id="rId34" Type="http://schemas.openxmlformats.org/officeDocument/2006/relationships/hyperlink" Target="http://Simpply.Engine.Jobs" TargetMode="External"/><Relationship Id="rId70" Type="http://schemas.openxmlformats.org/officeDocument/2006/relationships/drawing" Target="../drawings/worksheetdrawing10.xml"/><Relationship Id="rId35" Type="http://schemas.openxmlformats.org/officeDocument/2006/relationships/hyperlink" Target="http://Simpply.Engine.Jobs" TargetMode="External"/><Relationship Id="rId32" Type="http://schemas.openxmlformats.org/officeDocument/2006/relationships/hyperlink" Target="http://Simpply.Engine.Jobs" TargetMode="External"/><Relationship Id="rId33" Type="http://schemas.openxmlformats.org/officeDocument/2006/relationships/hyperlink" Target="http://Simpply.Engine.Jobs" TargetMode="External"/><Relationship Id="rId48" Type="http://schemas.openxmlformats.org/officeDocument/2006/relationships/hyperlink" Target="http://Simpply.Engine.Jobs" TargetMode="External"/><Relationship Id="rId47" Type="http://schemas.openxmlformats.org/officeDocument/2006/relationships/hyperlink" Target="http://Simpply.Engine.Jobs" TargetMode="External"/><Relationship Id="rId49" Type="http://schemas.openxmlformats.org/officeDocument/2006/relationships/hyperlink" Target="http://Simpply.Engine.Jobs" TargetMode="External"/><Relationship Id="rId2" Type="http://schemas.openxmlformats.org/officeDocument/2006/relationships/hyperlink" Target="http://Simpply.Engine.Jobs" TargetMode="External"/><Relationship Id="rId40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41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42" Type="http://schemas.openxmlformats.org/officeDocument/2006/relationships/hyperlink" Target="http://Simpply.Engine.Jobs" TargetMode="External"/><Relationship Id="rId3" Type="http://schemas.openxmlformats.org/officeDocument/2006/relationships/hyperlink" Target="http://Simpply.Engine.Jobs" TargetMode="External"/><Relationship Id="rId43" Type="http://schemas.openxmlformats.org/officeDocument/2006/relationships/hyperlink" Target="http://Simpply.Engine.Jobs" TargetMode="External"/><Relationship Id="rId44" Type="http://schemas.openxmlformats.org/officeDocument/2006/relationships/hyperlink" Target="http://Simpply.Engine.Jobs" TargetMode="External"/><Relationship Id="rId45" Type="http://schemas.openxmlformats.org/officeDocument/2006/relationships/hyperlink" Target="http://Simpply.Engine.Jobs" TargetMode="External"/><Relationship Id="rId46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Relationship Id="rId58" Type="http://schemas.openxmlformats.org/officeDocument/2006/relationships/hyperlink" Target="http://Simpply.Engine.Jobs" TargetMode="External"/><Relationship Id="rId59" Type="http://schemas.openxmlformats.org/officeDocument/2006/relationships/hyperlink" Target="http://Simpply.Engine.Jobs" TargetMode="External"/><Relationship Id="rId19" Type="http://schemas.openxmlformats.org/officeDocument/2006/relationships/hyperlink" Target="http://Simpply.Engine.Jobs" TargetMode="External"/><Relationship Id="rId18" Type="http://schemas.openxmlformats.org/officeDocument/2006/relationships/hyperlink" Target="http://Simpply.Engine.Jobs" TargetMode="External"/><Relationship Id="rId17" Type="http://schemas.openxmlformats.org/officeDocument/2006/relationships/hyperlink" Target="http://Simpply.Engine.Jobs" TargetMode="External"/><Relationship Id="rId16" Type="http://schemas.openxmlformats.org/officeDocument/2006/relationships/hyperlink" Target="http://Simpply.Engine.Jobs" TargetMode="External"/><Relationship Id="rId15" Type="http://schemas.openxmlformats.org/officeDocument/2006/relationships/hyperlink" Target="http://Simpply.Engine.Jobs" TargetMode="External"/><Relationship Id="rId14" Type="http://schemas.openxmlformats.org/officeDocument/2006/relationships/hyperlink" Target="http://Simpply.Engine.Jobs" TargetMode="External"/><Relationship Id="rId12" Type="http://schemas.openxmlformats.org/officeDocument/2006/relationships/hyperlink" Target="http://Simpply.Engine.Jobs" TargetMode="External"/><Relationship Id="rId13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11" Type="http://schemas.openxmlformats.org/officeDocument/2006/relationships/hyperlink" Target="http://Simpply.Engine.Jobs" TargetMode="External"/><Relationship Id="rId57" Type="http://schemas.openxmlformats.org/officeDocument/2006/relationships/hyperlink" Target="http://Simpply.Engine.Jobs" TargetMode="External"/><Relationship Id="rId56" Type="http://schemas.openxmlformats.org/officeDocument/2006/relationships/hyperlink" Target="http://Simpply.Engine.Jobs" TargetMode="External"/><Relationship Id="rId55" Type="http://schemas.openxmlformats.org/officeDocument/2006/relationships/hyperlink" Target="http://Simpply.Engine.Jobs" TargetMode="External"/><Relationship Id="rId54" Type="http://schemas.openxmlformats.org/officeDocument/2006/relationships/hyperlink" Target="http://Simpply.Engine.Jobs" TargetMode="External"/><Relationship Id="rId53" Type="http://schemas.openxmlformats.org/officeDocument/2006/relationships/hyperlink" Target="http://Simpply.Engine.Jobs" TargetMode="External"/><Relationship Id="rId52" Type="http://schemas.openxmlformats.org/officeDocument/2006/relationships/hyperlink" Target="http://Simpply.Engine.Jobs" TargetMode="External"/><Relationship Id="rId51" Type="http://schemas.openxmlformats.org/officeDocument/2006/relationships/hyperlink" Target="http://Simpply.Engine.Jobs" TargetMode="External"/><Relationship Id="rId50" Type="http://schemas.openxmlformats.org/officeDocument/2006/relationships/hyperlink" Target="http://Simpply.Engine.Jobs" TargetMode="External"/><Relationship Id="rId69" Type="http://schemas.openxmlformats.org/officeDocument/2006/relationships/hyperlink" Target="http://Simpply.Tests.Jobs" TargetMode="External"/><Relationship Id="rId29" Type="http://schemas.openxmlformats.org/officeDocument/2006/relationships/hyperlink" Target="http://Simpply.Engine.Jobs" TargetMode="External"/><Relationship Id="rId26" Type="http://schemas.openxmlformats.org/officeDocument/2006/relationships/hyperlink" Target="http://Simpply.Engine.Jobs" TargetMode="External"/><Relationship Id="rId25" Type="http://schemas.openxmlformats.org/officeDocument/2006/relationships/hyperlink" Target="http://Simpply.Engine.Jobs" TargetMode="External"/><Relationship Id="rId28" Type="http://schemas.openxmlformats.org/officeDocument/2006/relationships/hyperlink" Target="http://Simpply.Engine.Jobs" TargetMode="External"/><Relationship Id="rId27" Type="http://schemas.openxmlformats.org/officeDocument/2006/relationships/hyperlink" Target="http://Simpply.Engine.Jobs" TargetMode="External"/><Relationship Id="rId21" Type="http://schemas.openxmlformats.org/officeDocument/2006/relationships/hyperlink" Target="http://Simpply.Engine.Jobs" TargetMode="External"/><Relationship Id="rId22" Type="http://schemas.openxmlformats.org/officeDocument/2006/relationships/hyperlink" Target="http://Simpply.Engine.Jobs" TargetMode="External"/><Relationship Id="rId60" Type="http://schemas.openxmlformats.org/officeDocument/2006/relationships/hyperlink" Target="http://Simpply.Engine.Jobs" TargetMode="External"/><Relationship Id="rId23" Type="http://schemas.openxmlformats.org/officeDocument/2006/relationships/hyperlink" Target="http://Simpply.Engine.Jobs" TargetMode="External"/><Relationship Id="rId24" Type="http://schemas.openxmlformats.org/officeDocument/2006/relationships/hyperlink" Target="http://Simpply.Engine.Jobs" TargetMode="External"/><Relationship Id="rId20" Type="http://schemas.openxmlformats.org/officeDocument/2006/relationships/hyperlink" Target="http://Simpply.Engine.Jobs" TargetMode="External"/><Relationship Id="rId66" Type="http://schemas.openxmlformats.org/officeDocument/2006/relationships/hyperlink" Target="http://Simpply.Engine.Jobs" TargetMode="External"/><Relationship Id="rId65" Type="http://schemas.openxmlformats.org/officeDocument/2006/relationships/hyperlink" Target="http://Simpply.Engine.Jobs" TargetMode="External"/><Relationship Id="rId68" Type="http://schemas.openxmlformats.org/officeDocument/2006/relationships/hyperlink" Target="http://Simpply.Tests.Jobs" TargetMode="External"/><Relationship Id="rId67" Type="http://schemas.openxmlformats.org/officeDocument/2006/relationships/hyperlink" Target="http://Simpply.Tests.Jobs" TargetMode="External"/><Relationship Id="rId62" Type="http://schemas.openxmlformats.org/officeDocument/2006/relationships/hyperlink" Target="http://Simpply.Engine.Jobs" TargetMode="External"/><Relationship Id="rId61" Type="http://schemas.openxmlformats.org/officeDocument/2006/relationships/hyperlink" Target="http://Simpply.Engine.Jobs" TargetMode="External"/><Relationship Id="rId64" Type="http://schemas.openxmlformats.org/officeDocument/2006/relationships/hyperlink" Target="http://Simpply.Engine.Jobs" TargetMode="External"/><Relationship Id="rId63" Type="http://schemas.openxmlformats.org/officeDocument/2006/relationships/hyperlink" Target="http://Simpply.Engine.Jobs" TargetMode="External"/></Relationships>
</file>

<file path=xl/worksheets/_rels/sheet11.xml.rels><?xml version="1.0" encoding="UTF-8" standalone="yes"?><Relationships xmlns="http://schemas.openxmlformats.org/package/2006/relationships"><Relationship Id="rId39" Type="http://schemas.openxmlformats.org/officeDocument/2006/relationships/drawing" Target="../drawings/worksheetdrawing11.xml"/><Relationship Id="rId38" Type="http://schemas.openxmlformats.org/officeDocument/2006/relationships/hyperlink" Target="http://Simpply.Tests.Jobs" TargetMode="External"/><Relationship Id="rId37" Type="http://schemas.openxmlformats.org/officeDocument/2006/relationships/hyperlink" Target="http://Simpply.Tests.Jobs" TargetMode="External"/><Relationship Id="rId36" Type="http://schemas.openxmlformats.org/officeDocument/2006/relationships/hyperlink" Target="http://Simpply.Tests.Jobs" TargetMode="External"/><Relationship Id="rId30" Type="http://schemas.openxmlformats.org/officeDocument/2006/relationships/hyperlink" Target="http://Simpply.Engine.Jobs" TargetMode="External"/><Relationship Id="rId31" Type="http://schemas.openxmlformats.org/officeDocument/2006/relationships/hyperlink" Target="http://Simpply.Engine.Jobs" TargetMode="External"/><Relationship Id="rId34" Type="http://schemas.openxmlformats.org/officeDocument/2006/relationships/hyperlink" Target="http://Simpply.Engine.Jobs" TargetMode="External"/><Relationship Id="rId35" Type="http://schemas.openxmlformats.org/officeDocument/2006/relationships/hyperlink" Target="http://Simpply.Engine.Jobs" TargetMode="External"/><Relationship Id="rId32" Type="http://schemas.openxmlformats.org/officeDocument/2006/relationships/hyperlink" Target="http://Simpply.Engine.Jobs" TargetMode="External"/><Relationship Id="rId33" Type="http://schemas.openxmlformats.org/officeDocument/2006/relationships/hyperlink" Target="http://Simpply.Engine.Jobs" TargetMode="External"/><Relationship Id="rId2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3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Relationship Id="rId19" Type="http://schemas.openxmlformats.org/officeDocument/2006/relationships/hyperlink" Target="http://Simpply.Engine.Jobs" TargetMode="External"/><Relationship Id="rId18" Type="http://schemas.openxmlformats.org/officeDocument/2006/relationships/hyperlink" Target="http://Simpply.Engine.Jobs" TargetMode="External"/><Relationship Id="rId17" Type="http://schemas.openxmlformats.org/officeDocument/2006/relationships/hyperlink" Target="http://Simpply.Engine.Jobs" TargetMode="External"/><Relationship Id="rId16" Type="http://schemas.openxmlformats.org/officeDocument/2006/relationships/hyperlink" Target="http://Simpply.Engine.Jobs" TargetMode="External"/><Relationship Id="rId15" Type="http://schemas.openxmlformats.org/officeDocument/2006/relationships/hyperlink" Target="http://Simpply.Engine.Jobs" TargetMode="External"/><Relationship Id="rId14" Type="http://schemas.openxmlformats.org/officeDocument/2006/relationships/hyperlink" Target="http://Simpply.Engine.Jobs" TargetMode="External"/><Relationship Id="rId12" Type="http://schemas.openxmlformats.org/officeDocument/2006/relationships/hyperlink" Target="http://Simpply.Engine.Jobs" TargetMode="External"/><Relationship Id="rId13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11" Type="http://schemas.openxmlformats.org/officeDocument/2006/relationships/hyperlink" Target="http://Simpply.Engine.Jobs" TargetMode="External"/><Relationship Id="rId29" Type="http://schemas.openxmlformats.org/officeDocument/2006/relationships/hyperlink" Target="http://Simpply.Engine.Jobs" TargetMode="External"/><Relationship Id="rId26" Type="http://schemas.openxmlformats.org/officeDocument/2006/relationships/hyperlink" Target="http://Simpply.Engine.Jobs" TargetMode="External"/><Relationship Id="rId25" Type="http://schemas.openxmlformats.org/officeDocument/2006/relationships/hyperlink" Target="http://Simpply.Engine.Jobs" TargetMode="External"/><Relationship Id="rId28" Type="http://schemas.openxmlformats.org/officeDocument/2006/relationships/hyperlink" Target="http://Simpply.Engine.Jobs" TargetMode="External"/><Relationship Id="rId27" Type="http://schemas.openxmlformats.org/officeDocument/2006/relationships/hyperlink" Target="http://Simpply.Engine.Jobs" TargetMode="External"/><Relationship Id="rId21" Type="http://schemas.openxmlformats.org/officeDocument/2006/relationships/hyperlink" Target="http://Simpply.Engine.Jobs" TargetMode="External"/><Relationship Id="rId22" Type="http://schemas.openxmlformats.org/officeDocument/2006/relationships/hyperlink" Target="http://Simpply.Engine.Jobs" TargetMode="External"/><Relationship Id="rId23" Type="http://schemas.openxmlformats.org/officeDocument/2006/relationships/hyperlink" Target="http://Simpply.Engine.Jobs" TargetMode="External"/><Relationship Id="rId24" Type="http://schemas.openxmlformats.org/officeDocument/2006/relationships/hyperlink" Target="http://Simpply.Engine.Jobs" TargetMode="External"/><Relationship Id="rId20" Type="http://schemas.openxmlformats.org/officeDocument/2006/relationships/hyperlink" Target="http://Simpply.Engine.Jobs" TargetMode="External"/></Relationships>
</file>

<file path=xl/worksheets/_rels/sheet12.xml.rels><?xml version="1.0" encoding="UTF-8" standalone="yes"?><Relationships xmlns="http://schemas.openxmlformats.org/package/2006/relationships"><Relationship Id="rId30" Type="http://schemas.openxmlformats.org/officeDocument/2006/relationships/hyperlink" Target="http://Simpply.Tests.Jobs" TargetMode="External"/><Relationship Id="rId31" Type="http://schemas.openxmlformats.org/officeDocument/2006/relationships/hyperlink" Target="http://Simpply.Tests.Jobs" TargetMode="External"/><Relationship Id="rId32" Type="http://schemas.openxmlformats.org/officeDocument/2006/relationships/hyperlink" Target="http://Simpply.Tests.Jobs" TargetMode="External"/><Relationship Id="rId33" Type="http://schemas.openxmlformats.org/officeDocument/2006/relationships/drawing" Target="../drawings/worksheetdrawing12.xml"/><Relationship Id="rId2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3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Relationship Id="rId19" Type="http://schemas.openxmlformats.org/officeDocument/2006/relationships/hyperlink" Target="http://Simpply.Engine.Jobs" TargetMode="External"/><Relationship Id="rId18" Type="http://schemas.openxmlformats.org/officeDocument/2006/relationships/hyperlink" Target="http://Simpply.Engine.Jobs" TargetMode="External"/><Relationship Id="rId17" Type="http://schemas.openxmlformats.org/officeDocument/2006/relationships/hyperlink" Target="http://Simpply.Engine.Jobs" TargetMode="External"/><Relationship Id="rId16" Type="http://schemas.openxmlformats.org/officeDocument/2006/relationships/hyperlink" Target="http://Simpply.Engine.Jobs" TargetMode="External"/><Relationship Id="rId15" Type="http://schemas.openxmlformats.org/officeDocument/2006/relationships/hyperlink" Target="http://Simpply.Engine.Jobs" TargetMode="External"/><Relationship Id="rId14" Type="http://schemas.openxmlformats.org/officeDocument/2006/relationships/hyperlink" Target="http://Simpply.Engine.Jobs" TargetMode="External"/><Relationship Id="rId12" Type="http://schemas.openxmlformats.org/officeDocument/2006/relationships/hyperlink" Target="http://Simpply.Engine.Jobs" TargetMode="External"/><Relationship Id="rId13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11" Type="http://schemas.openxmlformats.org/officeDocument/2006/relationships/hyperlink" Target="http://Simpply.Engine.Jobs" TargetMode="External"/><Relationship Id="rId29" Type="http://schemas.openxmlformats.org/officeDocument/2006/relationships/hyperlink" Target="http://Simpply.Tests.Jobs" TargetMode="External"/><Relationship Id="rId26" Type="http://schemas.openxmlformats.org/officeDocument/2006/relationships/hyperlink" Target="http://Simpply.Engine.Jobs" TargetMode="External"/><Relationship Id="rId25" Type="http://schemas.openxmlformats.org/officeDocument/2006/relationships/hyperlink" Target="http://Simpply.Engine.Jobs" TargetMode="External"/><Relationship Id="rId28" Type="http://schemas.openxmlformats.org/officeDocument/2006/relationships/hyperlink" Target="http://Simpply.Tests.Jobs" TargetMode="External"/><Relationship Id="rId27" Type="http://schemas.openxmlformats.org/officeDocument/2006/relationships/hyperlink" Target="http://Simpply.Engine.Jobs" TargetMode="External"/><Relationship Id="rId21" Type="http://schemas.openxmlformats.org/officeDocument/2006/relationships/hyperlink" Target="http://Simpply.Engine.Jobs" TargetMode="External"/><Relationship Id="rId22" Type="http://schemas.openxmlformats.org/officeDocument/2006/relationships/hyperlink" Target="http://Simpply.Engine.Jobs" TargetMode="External"/><Relationship Id="rId23" Type="http://schemas.openxmlformats.org/officeDocument/2006/relationships/hyperlink" Target="http://Simpply.Engine.Jobs" TargetMode="External"/><Relationship Id="rId24" Type="http://schemas.openxmlformats.org/officeDocument/2006/relationships/hyperlink" Target="http://Simpply.Engine.Jobs" TargetMode="External"/><Relationship Id="rId20" Type="http://schemas.openxmlformats.org/officeDocument/2006/relationships/hyperlink" Target="http://Simpply.Engine.Jobs" TargetMode="Externa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14.xml"/><Relationship Id="rId1" Type="http://schemas.openxmlformats.org/officeDocument/2006/relationships/comments" Target="../comments2.xml"/><Relationship Id="rId3" Type="http://schemas.openxmlformats.org/officeDocument/2006/relationships/vmlDrawing" Target="../drawings/vmlDrawing2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3.xml"/><Relationship Id="rId1" Type="http://schemas.openxmlformats.org/officeDocument/2006/relationships/comments" Target="../comments1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2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11" Type="http://schemas.openxmlformats.org/officeDocument/2006/relationships/drawing" Target="../drawings/worksheetdrawing6.xml"/><Relationship Id="rId3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/Relationships>
</file>

<file path=xl/worksheets/_rels/sheet7.xml.rels><?xml version="1.0" encoding="UTF-8" standalone="yes"?><Relationships xmlns="http://schemas.openxmlformats.org/package/2006/relationships"><Relationship Id="rId19" Type="http://schemas.openxmlformats.org/officeDocument/2006/relationships/hyperlink" Target="http://Simpply.Engine.Jobs" TargetMode="External"/><Relationship Id="rId36" Type="http://schemas.openxmlformats.org/officeDocument/2006/relationships/drawing" Target="../drawings/worksheetdrawing7.xml"/><Relationship Id="rId18" Type="http://schemas.openxmlformats.org/officeDocument/2006/relationships/hyperlink" Target="http://Simpply.Engine.Jobs" TargetMode="External"/><Relationship Id="rId17" Type="http://schemas.openxmlformats.org/officeDocument/2006/relationships/hyperlink" Target="http://Simpply.Engine.Jobs" TargetMode="External"/><Relationship Id="rId16" Type="http://schemas.openxmlformats.org/officeDocument/2006/relationships/hyperlink" Target="http://Simpply.Engine.Jobs" TargetMode="External"/><Relationship Id="rId15" Type="http://schemas.openxmlformats.org/officeDocument/2006/relationships/hyperlink" Target="http://Simpply.Engine.Jobs" TargetMode="External"/><Relationship Id="rId14" Type="http://schemas.openxmlformats.org/officeDocument/2006/relationships/hyperlink" Target="http://Simpply.Engine.Jobs" TargetMode="External"/><Relationship Id="rId30" Type="http://schemas.openxmlformats.org/officeDocument/2006/relationships/hyperlink" Target="http://Simpply.Engine.Jobs" TargetMode="External"/><Relationship Id="rId12" Type="http://schemas.openxmlformats.org/officeDocument/2006/relationships/hyperlink" Target="http://Simpply.Engine.Jobs" TargetMode="External"/><Relationship Id="rId31" Type="http://schemas.openxmlformats.org/officeDocument/2006/relationships/hyperlink" Target="http://Simpply.Engine.Jobs" TargetMode="External"/><Relationship Id="rId13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11" Type="http://schemas.openxmlformats.org/officeDocument/2006/relationships/hyperlink" Target="http://Simpply.Engine.Jobs" TargetMode="External"/><Relationship Id="rId34" Type="http://schemas.openxmlformats.org/officeDocument/2006/relationships/hyperlink" Target="http://Simpply.Tests.Jobs" TargetMode="External"/><Relationship Id="rId35" Type="http://schemas.openxmlformats.org/officeDocument/2006/relationships/hyperlink" Target="http://Simpply.Tests.Jobs" TargetMode="External"/><Relationship Id="rId32" Type="http://schemas.openxmlformats.org/officeDocument/2006/relationships/hyperlink" Target="http://Simpply.Engine.Jobs" TargetMode="External"/><Relationship Id="rId33" Type="http://schemas.openxmlformats.org/officeDocument/2006/relationships/hyperlink" Target="http://Simpply.Tests.Jobs" TargetMode="External"/><Relationship Id="rId29" Type="http://schemas.openxmlformats.org/officeDocument/2006/relationships/hyperlink" Target="http://Simpply.Engine.Jobs" TargetMode="External"/><Relationship Id="rId26" Type="http://schemas.openxmlformats.org/officeDocument/2006/relationships/hyperlink" Target="http://Simpply.Engine.Jobs" TargetMode="External"/><Relationship Id="rId25" Type="http://schemas.openxmlformats.org/officeDocument/2006/relationships/hyperlink" Target="http://Simpply.Engine.Jobs" TargetMode="External"/><Relationship Id="rId28" Type="http://schemas.openxmlformats.org/officeDocument/2006/relationships/hyperlink" Target="http://Simpply.Engine.Jobs" TargetMode="External"/><Relationship Id="rId27" Type="http://schemas.openxmlformats.org/officeDocument/2006/relationships/hyperlink" Target="http://Simpply.Engine.Jobs" TargetMode="External"/><Relationship Id="rId2" Type="http://schemas.openxmlformats.org/officeDocument/2006/relationships/hyperlink" Target="http://Simpply.Engine.Jobs" TargetMode="External"/><Relationship Id="rId21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22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23" Type="http://schemas.openxmlformats.org/officeDocument/2006/relationships/hyperlink" Target="http://Simpply.Engine.Jobs" TargetMode="External"/><Relationship Id="rId3" Type="http://schemas.openxmlformats.org/officeDocument/2006/relationships/hyperlink" Target="http://Simpply.Engine.Jobs" TargetMode="External"/><Relationship Id="rId24" Type="http://schemas.openxmlformats.org/officeDocument/2006/relationships/hyperlink" Target="http://Simpply.Engine.Jobs" TargetMode="External"/><Relationship Id="rId20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/Relationships>
</file>

<file path=xl/worksheets/_rels/sheet8.xml.rels><?xml version="1.0" encoding="UTF-8" standalone="yes"?><Relationships xmlns="http://schemas.openxmlformats.org/package/2006/relationships"><Relationship Id="rId39" Type="http://schemas.openxmlformats.org/officeDocument/2006/relationships/hyperlink" Target="http://Simpply.Engine.Jobs" TargetMode="External"/><Relationship Id="rId38" Type="http://schemas.openxmlformats.org/officeDocument/2006/relationships/hyperlink" Target="http://Simpply.Engine.Jobs" TargetMode="External"/><Relationship Id="rId37" Type="http://schemas.openxmlformats.org/officeDocument/2006/relationships/hyperlink" Target="http://Simpply.Engine.Jobs" TargetMode="External"/><Relationship Id="rId36" Type="http://schemas.openxmlformats.org/officeDocument/2006/relationships/hyperlink" Target="http://Simpply.Engine.Jobs" TargetMode="External"/><Relationship Id="rId30" Type="http://schemas.openxmlformats.org/officeDocument/2006/relationships/hyperlink" Target="http://Simpply.Engine.Jobs" TargetMode="External"/><Relationship Id="rId31" Type="http://schemas.openxmlformats.org/officeDocument/2006/relationships/hyperlink" Target="http://Simpply.Engine.Jobs" TargetMode="External"/><Relationship Id="rId71" Type="http://schemas.openxmlformats.org/officeDocument/2006/relationships/hyperlink" Target="http://Simpply.Engine.Jobs" TargetMode="External"/><Relationship Id="rId34" Type="http://schemas.openxmlformats.org/officeDocument/2006/relationships/hyperlink" Target="http://Simpply.Engine.Jobs" TargetMode="External"/><Relationship Id="rId70" Type="http://schemas.openxmlformats.org/officeDocument/2006/relationships/hyperlink" Target="http://Simpply.Engine.Jobs" TargetMode="External"/><Relationship Id="rId35" Type="http://schemas.openxmlformats.org/officeDocument/2006/relationships/hyperlink" Target="http://Simpply.Engine.Jobs" TargetMode="External"/><Relationship Id="rId32" Type="http://schemas.openxmlformats.org/officeDocument/2006/relationships/hyperlink" Target="http://Simpply.Engine.Jobs" TargetMode="External"/><Relationship Id="rId33" Type="http://schemas.openxmlformats.org/officeDocument/2006/relationships/hyperlink" Target="http://Simpply.Engine.Jobs" TargetMode="External"/><Relationship Id="rId75" Type="http://schemas.openxmlformats.org/officeDocument/2006/relationships/drawing" Target="../drawings/worksheetdrawing8.xml"/><Relationship Id="rId74" Type="http://schemas.openxmlformats.org/officeDocument/2006/relationships/hyperlink" Target="http://Simpply.Tests.Jobs" TargetMode="External"/><Relationship Id="rId73" Type="http://schemas.openxmlformats.org/officeDocument/2006/relationships/hyperlink" Target="http://Simpply.Tests.Jobs" TargetMode="External"/><Relationship Id="rId72" Type="http://schemas.openxmlformats.org/officeDocument/2006/relationships/hyperlink" Target="http://Simpply.Tests.Jobs" TargetMode="External"/><Relationship Id="rId48" Type="http://schemas.openxmlformats.org/officeDocument/2006/relationships/hyperlink" Target="http://Simpply.Engine.Jobs" TargetMode="External"/><Relationship Id="rId47" Type="http://schemas.openxmlformats.org/officeDocument/2006/relationships/hyperlink" Target="http://Simpply.Engine.Jobs" TargetMode="External"/><Relationship Id="rId49" Type="http://schemas.openxmlformats.org/officeDocument/2006/relationships/hyperlink" Target="http://Simpply.Engine.Jobs" TargetMode="External"/><Relationship Id="rId2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40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41" Type="http://schemas.openxmlformats.org/officeDocument/2006/relationships/hyperlink" Target="http://Simpply.Engine.Jobs" TargetMode="External"/><Relationship Id="rId3" Type="http://schemas.openxmlformats.org/officeDocument/2006/relationships/hyperlink" Target="http://Simpply.Engine.Jobs" TargetMode="External"/><Relationship Id="rId42" Type="http://schemas.openxmlformats.org/officeDocument/2006/relationships/hyperlink" Target="http://Simpply.Engine.Jobs" TargetMode="External"/><Relationship Id="rId43" Type="http://schemas.openxmlformats.org/officeDocument/2006/relationships/hyperlink" Target="http://Simpply.Engine.Jobs" TargetMode="External"/><Relationship Id="rId44" Type="http://schemas.openxmlformats.org/officeDocument/2006/relationships/hyperlink" Target="http://Simpply.Engine.Jobs" TargetMode="External"/><Relationship Id="rId45" Type="http://schemas.openxmlformats.org/officeDocument/2006/relationships/hyperlink" Target="http://Simpply.Engine.Jobs" TargetMode="External"/><Relationship Id="rId46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Relationship Id="rId58" Type="http://schemas.openxmlformats.org/officeDocument/2006/relationships/hyperlink" Target="http://Simpply.Engine.Jobs" TargetMode="External"/><Relationship Id="rId59" Type="http://schemas.openxmlformats.org/officeDocument/2006/relationships/hyperlink" Target="http://Simpply.Engine.Jobs" TargetMode="External"/><Relationship Id="rId19" Type="http://schemas.openxmlformats.org/officeDocument/2006/relationships/hyperlink" Target="http://Simpply.Engine.Jobs" TargetMode="External"/><Relationship Id="rId18" Type="http://schemas.openxmlformats.org/officeDocument/2006/relationships/hyperlink" Target="http://Simpply.Engine.Jobs" TargetMode="External"/><Relationship Id="rId17" Type="http://schemas.openxmlformats.org/officeDocument/2006/relationships/hyperlink" Target="http://Simpply.Engine.Jobs" TargetMode="External"/><Relationship Id="rId16" Type="http://schemas.openxmlformats.org/officeDocument/2006/relationships/hyperlink" Target="http://Simpply.Engine.Jobs" TargetMode="External"/><Relationship Id="rId15" Type="http://schemas.openxmlformats.org/officeDocument/2006/relationships/hyperlink" Target="http://Simpply.Engine.Jobs" TargetMode="External"/><Relationship Id="rId14" Type="http://schemas.openxmlformats.org/officeDocument/2006/relationships/hyperlink" Target="http://Simpply.Engine.Jobs" TargetMode="External"/><Relationship Id="rId12" Type="http://schemas.openxmlformats.org/officeDocument/2006/relationships/hyperlink" Target="http://Simpply.Engine.Jobs" TargetMode="External"/><Relationship Id="rId13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11" Type="http://schemas.openxmlformats.org/officeDocument/2006/relationships/hyperlink" Target="http://Simpply.Engine.Jobs" TargetMode="External"/><Relationship Id="rId57" Type="http://schemas.openxmlformats.org/officeDocument/2006/relationships/hyperlink" Target="http://Simpply.Engine.Jobs" TargetMode="External"/><Relationship Id="rId56" Type="http://schemas.openxmlformats.org/officeDocument/2006/relationships/hyperlink" Target="http://Simpply.Engine.Jobs" TargetMode="External"/><Relationship Id="rId55" Type="http://schemas.openxmlformats.org/officeDocument/2006/relationships/hyperlink" Target="http://Simpply.Engine.Jobs" TargetMode="External"/><Relationship Id="rId54" Type="http://schemas.openxmlformats.org/officeDocument/2006/relationships/hyperlink" Target="http://Simpply.Engine.Jobs" TargetMode="External"/><Relationship Id="rId53" Type="http://schemas.openxmlformats.org/officeDocument/2006/relationships/hyperlink" Target="http://Simpply.Engine.Jobs" TargetMode="External"/><Relationship Id="rId52" Type="http://schemas.openxmlformats.org/officeDocument/2006/relationships/hyperlink" Target="http://Simpply.Engine.Jobs" TargetMode="External"/><Relationship Id="rId51" Type="http://schemas.openxmlformats.org/officeDocument/2006/relationships/hyperlink" Target="http://Simpply.Engine.Jobs" TargetMode="External"/><Relationship Id="rId50" Type="http://schemas.openxmlformats.org/officeDocument/2006/relationships/hyperlink" Target="http://Simpply.Engine.Jobs" TargetMode="External"/><Relationship Id="rId69" Type="http://schemas.openxmlformats.org/officeDocument/2006/relationships/hyperlink" Target="http://Simpply.Engine.Jobs" TargetMode="External"/><Relationship Id="rId29" Type="http://schemas.openxmlformats.org/officeDocument/2006/relationships/hyperlink" Target="http://Simpply.Engine.Jobs" TargetMode="External"/><Relationship Id="rId26" Type="http://schemas.openxmlformats.org/officeDocument/2006/relationships/hyperlink" Target="http://Simpply.Engine.Jobs" TargetMode="External"/><Relationship Id="rId25" Type="http://schemas.openxmlformats.org/officeDocument/2006/relationships/hyperlink" Target="http://Simpply.Engine.Jobs" TargetMode="External"/><Relationship Id="rId28" Type="http://schemas.openxmlformats.org/officeDocument/2006/relationships/hyperlink" Target="http://Simpply.Engine.Jobs" TargetMode="External"/><Relationship Id="rId27" Type="http://schemas.openxmlformats.org/officeDocument/2006/relationships/hyperlink" Target="http://Simpply.Engine.Jobs" TargetMode="External"/><Relationship Id="rId21" Type="http://schemas.openxmlformats.org/officeDocument/2006/relationships/hyperlink" Target="http://Simpply.Engine.Jobs" TargetMode="External"/><Relationship Id="rId22" Type="http://schemas.openxmlformats.org/officeDocument/2006/relationships/hyperlink" Target="http://Simpply.Engine.Jobs" TargetMode="External"/><Relationship Id="rId60" Type="http://schemas.openxmlformats.org/officeDocument/2006/relationships/hyperlink" Target="http://Simpply.Engine.Jobs" TargetMode="External"/><Relationship Id="rId23" Type="http://schemas.openxmlformats.org/officeDocument/2006/relationships/hyperlink" Target="http://Simpply.Engine.Jobs" TargetMode="External"/><Relationship Id="rId24" Type="http://schemas.openxmlformats.org/officeDocument/2006/relationships/hyperlink" Target="http://Simpply.Engine.Jobs" TargetMode="External"/><Relationship Id="rId20" Type="http://schemas.openxmlformats.org/officeDocument/2006/relationships/hyperlink" Target="http://Simpply.Engine.Jobs" TargetMode="External"/><Relationship Id="rId66" Type="http://schemas.openxmlformats.org/officeDocument/2006/relationships/hyperlink" Target="http://Simpply.Engine.Jobs" TargetMode="External"/><Relationship Id="rId65" Type="http://schemas.openxmlformats.org/officeDocument/2006/relationships/hyperlink" Target="http://Simpply.Engine.Jobs" TargetMode="External"/><Relationship Id="rId68" Type="http://schemas.openxmlformats.org/officeDocument/2006/relationships/hyperlink" Target="http://Simpply.Engine.Jobs" TargetMode="External"/><Relationship Id="rId67" Type="http://schemas.openxmlformats.org/officeDocument/2006/relationships/hyperlink" Target="http://Simpply.Engine.Jobs" TargetMode="External"/><Relationship Id="rId62" Type="http://schemas.openxmlformats.org/officeDocument/2006/relationships/hyperlink" Target="http://Simpply.Engine.Jobs" TargetMode="External"/><Relationship Id="rId61" Type="http://schemas.openxmlformats.org/officeDocument/2006/relationships/hyperlink" Target="http://Simpply.Engine.Jobs" TargetMode="External"/><Relationship Id="rId64" Type="http://schemas.openxmlformats.org/officeDocument/2006/relationships/hyperlink" Target="http://Simpply.Engine.Jobs" TargetMode="External"/><Relationship Id="rId63" Type="http://schemas.openxmlformats.org/officeDocument/2006/relationships/hyperlink" Target="http://Simpply.Engine.Jobs" TargetMode="External"/></Relationships>
</file>

<file path=xl/worksheets/_rels/sheet9.xml.rels><?xml version="1.0" encoding="UTF-8" standalone="yes"?><Relationships xmlns="http://schemas.openxmlformats.org/package/2006/relationships"><Relationship Id="rId39" Type="http://schemas.openxmlformats.org/officeDocument/2006/relationships/hyperlink" Target="http://Simpply.Engine.Jobs" TargetMode="External"/><Relationship Id="rId38" Type="http://schemas.openxmlformats.org/officeDocument/2006/relationships/hyperlink" Target="http://Simpply.Engine.Jobs" TargetMode="External"/><Relationship Id="rId37" Type="http://schemas.openxmlformats.org/officeDocument/2006/relationships/hyperlink" Target="http://Simpply.Engine.Jobs" TargetMode="External"/><Relationship Id="rId36" Type="http://schemas.openxmlformats.org/officeDocument/2006/relationships/hyperlink" Target="http://Simpply.Engine.Jobs" TargetMode="External"/><Relationship Id="rId30" Type="http://schemas.openxmlformats.org/officeDocument/2006/relationships/hyperlink" Target="http://Simpply.Engine.Jobs" TargetMode="External"/><Relationship Id="rId31" Type="http://schemas.openxmlformats.org/officeDocument/2006/relationships/hyperlink" Target="http://Simpply.Engine.Jobs" TargetMode="External"/><Relationship Id="rId34" Type="http://schemas.openxmlformats.org/officeDocument/2006/relationships/hyperlink" Target="http://Simpply.Engine.Jobs" TargetMode="External"/><Relationship Id="rId35" Type="http://schemas.openxmlformats.org/officeDocument/2006/relationships/hyperlink" Target="http://Simpply.Engine.Jobs" TargetMode="External"/><Relationship Id="rId32" Type="http://schemas.openxmlformats.org/officeDocument/2006/relationships/hyperlink" Target="http://Simpply.Engine.Jobs" TargetMode="External"/><Relationship Id="rId33" Type="http://schemas.openxmlformats.org/officeDocument/2006/relationships/hyperlink" Target="http://Simpply.Engine.Jobs" TargetMode="External"/><Relationship Id="rId48" Type="http://schemas.openxmlformats.org/officeDocument/2006/relationships/hyperlink" Target="http://Simpply.Engine.Jobs" TargetMode="External"/><Relationship Id="rId47" Type="http://schemas.openxmlformats.org/officeDocument/2006/relationships/hyperlink" Target="http://Simpply.Engine.Jobs" TargetMode="External"/><Relationship Id="rId49" Type="http://schemas.openxmlformats.org/officeDocument/2006/relationships/hyperlink" Target="http://Simpply.Engine.Jobs" TargetMode="External"/><Relationship Id="rId2" Type="http://schemas.openxmlformats.org/officeDocument/2006/relationships/hyperlink" Target="http://Simpply.Engine.Jobs" TargetMode="External"/><Relationship Id="rId40" Type="http://schemas.openxmlformats.org/officeDocument/2006/relationships/hyperlink" Target="http://Simpply.Engine.Jobs" TargetMode="External"/><Relationship Id="rId1" Type="http://schemas.openxmlformats.org/officeDocument/2006/relationships/hyperlink" Target="http://Simpply.Engine.Jobs" TargetMode="External"/><Relationship Id="rId41" Type="http://schemas.openxmlformats.org/officeDocument/2006/relationships/hyperlink" Target="http://Simpply.Engine.Jobs" TargetMode="External"/><Relationship Id="rId4" Type="http://schemas.openxmlformats.org/officeDocument/2006/relationships/hyperlink" Target="http://Simpply.Engine.Jobs" TargetMode="External"/><Relationship Id="rId42" Type="http://schemas.openxmlformats.org/officeDocument/2006/relationships/hyperlink" Target="http://Simpply.Engine.Jobs" TargetMode="External"/><Relationship Id="rId3" Type="http://schemas.openxmlformats.org/officeDocument/2006/relationships/hyperlink" Target="http://Simpply.Engine.Jobs" TargetMode="External"/><Relationship Id="rId43" Type="http://schemas.openxmlformats.org/officeDocument/2006/relationships/hyperlink" Target="http://Simpply.Engine.Jobs" TargetMode="External"/><Relationship Id="rId44" Type="http://schemas.openxmlformats.org/officeDocument/2006/relationships/hyperlink" Target="http://Simpply.Engine.Jobs" TargetMode="External"/><Relationship Id="rId45" Type="http://schemas.openxmlformats.org/officeDocument/2006/relationships/hyperlink" Target="http://Simpply.Engine.Jobs" TargetMode="External"/><Relationship Id="rId46" Type="http://schemas.openxmlformats.org/officeDocument/2006/relationships/hyperlink" Target="http://Simpply.Engine.Jobs" TargetMode="External"/><Relationship Id="rId9" Type="http://schemas.openxmlformats.org/officeDocument/2006/relationships/hyperlink" Target="http://Simpply.Engine.Jobs" TargetMode="External"/><Relationship Id="rId6" Type="http://schemas.openxmlformats.org/officeDocument/2006/relationships/hyperlink" Target="http://Simpply.Engine.Jobs" TargetMode="External"/><Relationship Id="rId5" Type="http://schemas.openxmlformats.org/officeDocument/2006/relationships/hyperlink" Target="http://Simpply.Engine.Jobs" TargetMode="External"/><Relationship Id="rId8" Type="http://schemas.openxmlformats.org/officeDocument/2006/relationships/hyperlink" Target="http://Simpply.Engine.Jobs" TargetMode="External"/><Relationship Id="rId7" Type="http://schemas.openxmlformats.org/officeDocument/2006/relationships/hyperlink" Target="http://Simpply.Engine.Jobs" TargetMode="External"/><Relationship Id="rId58" Type="http://schemas.openxmlformats.org/officeDocument/2006/relationships/hyperlink" Target="http://Simpply.Engine.Jobs" TargetMode="External"/><Relationship Id="rId59" Type="http://schemas.openxmlformats.org/officeDocument/2006/relationships/hyperlink" Target="http://Simpply.Tests.Jobs" TargetMode="External"/><Relationship Id="rId19" Type="http://schemas.openxmlformats.org/officeDocument/2006/relationships/hyperlink" Target="http://Simpply.Engine.Jobs" TargetMode="External"/><Relationship Id="rId18" Type="http://schemas.openxmlformats.org/officeDocument/2006/relationships/hyperlink" Target="http://Simpply.Engine.Jobs" TargetMode="External"/><Relationship Id="rId17" Type="http://schemas.openxmlformats.org/officeDocument/2006/relationships/hyperlink" Target="http://Simpply.Engine.Jobs" TargetMode="External"/><Relationship Id="rId16" Type="http://schemas.openxmlformats.org/officeDocument/2006/relationships/hyperlink" Target="http://Simpply.Engine.Jobs" TargetMode="External"/><Relationship Id="rId15" Type="http://schemas.openxmlformats.org/officeDocument/2006/relationships/hyperlink" Target="http://Simpply.Engine.Jobs" TargetMode="External"/><Relationship Id="rId14" Type="http://schemas.openxmlformats.org/officeDocument/2006/relationships/hyperlink" Target="http://Simpply.Engine.Jobs" TargetMode="External"/><Relationship Id="rId12" Type="http://schemas.openxmlformats.org/officeDocument/2006/relationships/hyperlink" Target="http://Simpply.Engine.Jobs" TargetMode="External"/><Relationship Id="rId13" Type="http://schemas.openxmlformats.org/officeDocument/2006/relationships/hyperlink" Target="http://Simpply.Engine.Jobs" TargetMode="External"/><Relationship Id="rId10" Type="http://schemas.openxmlformats.org/officeDocument/2006/relationships/hyperlink" Target="http://Simpply.Engine.Jobs" TargetMode="External"/><Relationship Id="rId11" Type="http://schemas.openxmlformats.org/officeDocument/2006/relationships/hyperlink" Target="http://Simpply.Engine.Jobs" TargetMode="External"/><Relationship Id="rId57" Type="http://schemas.openxmlformats.org/officeDocument/2006/relationships/hyperlink" Target="http://Simpply.Engine.Jobs" TargetMode="External"/><Relationship Id="rId56" Type="http://schemas.openxmlformats.org/officeDocument/2006/relationships/hyperlink" Target="http://Simpply.Engine.Jobs" TargetMode="External"/><Relationship Id="rId55" Type="http://schemas.openxmlformats.org/officeDocument/2006/relationships/hyperlink" Target="http://Simpply.Engine.Jobs" TargetMode="External"/><Relationship Id="rId54" Type="http://schemas.openxmlformats.org/officeDocument/2006/relationships/hyperlink" Target="http://Simpply.Engine.Jobs" TargetMode="External"/><Relationship Id="rId53" Type="http://schemas.openxmlformats.org/officeDocument/2006/relationships/hyperlink" Target="http://Simpply.Engine.Jobs" TargetMode="External"/><Relationship Id="rId52" Type="http://schemas.openxmlformats.org/officeDocument/2006/relationships/hyperlink" Target="http://Simpply.Engine.Jobs" TargetMode="External"/><Relationship Id="rId51" Type="http://schemas.openxmlformats.org/officeDocument/2006/relationships/hyperlink" Target="http://Simpply.Engine.Jobs" TargetMode="External"/><Relationship Id="rId50" Type="http://schemas.openxmlformats.org/officeDocument/2006/relationships/hyperlink" Target="http://Simpply.Engine.Jobs" TargetMode="External"/><Relationship Id="rId29" Type="http://schemas.openxmlformats.org/officeDocument/2006/relationships/hyperlink" Target="http://Simpply.Engine.Jobs" TargetMode="External"/><Relationship Id="rId26" Type="http://schemas.openxmlformats.org/officeDocument/2006/relationships/hyperlink" Target="http://Simpply.Engine.Jobs" TargetMode="External"/><Relationship Id="rId25" Type="http://schemas.openxmlformats.org/officeDocument/2006/relationships/hyperlink" Target="http://Simpply.Engine.Jobs" TargetMode="External"/><Relationship Id="rId28" Type="http://schemas.openxmlformats.org/officeDocument/2006/relationships/hyperlink" Target="http://Simpply.Engine.Jobs" TargetMode="External"/><Relationship Id="rId27" Type="http://schemas.openxmlformats.org/officeDocument/2006/relationships/hyperlink" Target="http://Simpply.Engine.Jobs" TargetMode="External"/><Relationship Id="rId21" Type="http://schemas.openxmlformats.org/officeDocument/2006/relationships/hyperlink" Target="http://Simpply.Engine.Jobs" TargetMode="External"/><Relationship Id="rId22" Type="http://schemas.openxmlformats.org/officeDocument/2006/relationships/hyperlink" Target="http://Simpply.Engine.Jobs" TargetMode="External"/><Relationship Id="rId60" Type="http://schemas.openxmlformats.org/officeDocument/2006/relationships/hyperlink" Target="http://Simpply.Tests.Jobs" TargetMode="External"/><Relationship Id="rId23" Type="http://schemas.openxmlformats.org/officeDocument/2006/relationships/hyperlink" Target="http://Simpply.Engine.Jobs" TargetMode="External"/><Relationship Id="rId24" Type="http://schemas.openxmlformats.org/officeDocument/2006/relationships/hyperlink" Target="http://Simpply.Engine.Jobs" TargetMode="External"/><Relationship Id="rId20" Type="http://schemas.openxmlformats.org/officeDocument/2006/relationships/hyperlink" Target="http://Simpply.Engine.Jobs" TargetMode="External"/><Relationship Id="rId62" Type="http://schemas.openxmlformats.org/officeDocument/2006/relationships/drawing" Target="../drawings/worksheetdrawing9.xml"/><Relationship Id="rId61" Type="http://schemas.openxmlformats.org/officeDocument/2006/relationships/hyperlink" Target="http://Simpply.Tests.Jo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1.14"/>
    <col customWidth="1" min="3" max="3" width="23.71"/>
    <col customWidth="1" min="4" max="4" width="25.43"/>
    <col customWidth="1" min="5" max="5" width="45.86"/>
  </cols>
  <sheetData>
    <row r="1">
      <c r="A1" s="7" t="s">
        <v>7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L1" s="5" t="s">
        <v>32</v>
      </c>
      <c r="M1" s="5" t="s">
        <v>33</v>
      </c>
      <c r="N1" s="5" t="s">
        <v>34</v>
      </c>
    </row>
    <row r="2">
      <c r="A2" s="7" t="s">
        <v>26</v>
      </c>
      <c r="B2" s="7" t="s">
        <v>35</v>
      </c>
      <c r="C2" s="7" t="s">
        <v>36</v>
      </c>
      <c r="D2" s="7" t="s">
        <v>37</v>
      </c>
      <c r="E2" s="7" t="s">
        <v>75</v>
      </c>
      <c r="F2" s="7">
        <v>19.0</v>
      </c>
      <c r="G2" s="7">
        <v>54.0</v>
      </c>
      <c r="H2" s="17"/>
      <c r="I2" s="7">
        <v>22.0</v>
      </c>
      <c r="J2" s="7">
        <v>117.0</v>
      </c>
      <c r="L2" t="str">
        <f>AVERAGE(G2:G258)</f>
        <v>1.93385214</v>
      </c>
      <c r="M2" t="str">
        <f>AVERAGE(G304:G515)</f>
        <v>1.400943396</v>
      </c>
      <c r="N2" t="str">
        <f>AVERAGE(G259:G303)</f>
        <v>1.911111111</v>
      </c>
    </row>
    <row r="3">
      <c r="A3" s="7" t="s">
        <v>26</v>
      </c>
      <c r="B3" s="7" t="s">
        <v>35</v>
      </c>
      <c r="C3" s="7" t="s">
        <v>36</v>
      </c>
      <c r="D3" s="7" t="s">
        <v>50</v>
      </c>
      <c r="E3" s="7" t="s">
        <v>63</v>
      </c>
      <c r="F3" s="7">
        <v>30.0</v>
      </c>
      <c r="G3" s="7">
        <v>34.0</v>
      </c>
      <c r="H3" s="17"/>
      <c r="I3" s="7">
        <v>14.0</v>
      </c>
      <c r="J3" s="7">
        <v>61.0</v>
      </c>
    </row>
    <row r="4">
      <c r="A4" s="7" t="s">
        <v>26</v>
      </c>
      <c r="B4" s="7" t="s">
        <v>35</v>
      </c>
      <c r="C4" s="7" t="s">
        <v>36</v>
      </c>
      <c r="D4" s="7" t="s">
        <v>48</v>
      </c>
      <c r="E4" s="7" t="s">
        <v>91</v>
      </c>
      <c r="F4" s="7">
        <v>32.0</v>
      </c>
      <c r="G4" s="7">
        <v>25.0</v>
      </c>
      <c r="H4" s="17"/>
      <c r="I4" s="7">
        <v>17.0</v>
      </c>
      <c r="J4" s="7">
        <v>77.0</v>
      </c>
    </row>
    <row r="5">
      <c r="A5" s="7" t="s">
        <v>26</v>
      </c>
      <c r="B5" s="7" t="s">
        <v>35</v>
      </c>
      <c r="C5" s="7" t="s">
        <v>36</v>
      </c>
      <c r="D5" s="7" t="s">
        <v>94</v>
      </c>
      <c r="E5" s="7" t="s">
        <v>96</v>
      </c>
      <c r="F5" s="7">
        <v>36.0</v>
      </c>
      <c r="G5" s="7">
        <v>20.0</v>
      </c>
      <c r="H5" s="17"/>
      <c r="I5" s="7">
        <v>15.0</v>
      </c>
      <c r="J5" s="7">
        <v>46.0</v>
      </c>
    </row>
    <row r="6">
      <c r="A6" s="7" t="s">
        <v>26</v>
      </c>
      <c r="B6" s="7" t="s">
        <v>35</v>
      </c>
      <c r="C6" s="7" t="s">
        <v>99</v>
      </c>
      <c r="D6" s="7" t="s">
        <v>100</v>
      </c>
      <c r="E6" s="7" t="s">
        <v>102</v>
      </c>
      <c r="F6" s="7">
        <v>37.0</v>
      </c>
      <c r="G6" s="7">
        <v>20.0</v>
      </c>
      <c r="H6" s="17"/>
      <c r="I6" s="7">
        <v>17.0</v>
      </c>
      <c r="J6" s="7">
        <v>42.0</v>
      </c>
    </row>
    <row r="7">
      <c r="A7" s="7" t="s">
        <v>26</v>
      </c>
      <c r="B7" s="7" t="s">
        <v>35</v>
      </c>
      <c r="C7" s="7" t="s">
        <v>54</v>
      </c>
      <c r="D7" s="7" t="s">
        <v>56</v>
      </c>
      <c r="E7" s="7" t="s">
        <v>105</v>
      </c>
      <c r="F7" s="7">
        <v>48.0</v>
      </c>
      <c r="G7" s="7">
        <v>13.0</v>
      </c>
      <c r="H7" s="17"/>
      <c r="I7" s="7">
        <v>12.0</v>
      </c>
      <c r="J7" s="7">
        <v>21.0</v>
      </c>
    </row>
    <row r="8">
      <c r="A8" s="7" t="s">
        <v>26</v>
      </c>
      <c r="B8" s="7" t="s">
        <v>35</v>
      </c>
      <c r="C8" s="7" t="s">
        <v>36</v>
      </c>
      <c r="D8" s="7" t="s">
        <v>107</v>
      </c>
      <c r="E8" s="7" t="s">
        <v>109</v>
      </c>
      <c r="F8" s="7">
        <v>48.0</v>
      </c>
      <c r="G8" s="7">
        <v>11.0</v>
      </c>
      <c r="H8" s="17"/>
      <c r="I8" s="7">
        <v>6.0</v>
      </c>
      <c r="J8" s="7">
        <v>27.0</v>
      </c>
    </row>
    <row r="9">
      <c r="A9" s="7" t="s">
        <v>26</v>
      </c>
      <c r="B9" s="7" t="s">
        <v>35</v>
      </c>
      <c r="C9" s="7" t="s">
        <v>54</v>
      </c>
      <c r="D9" s="7" t="s">
        <v>56</v>
      </c>
      <c r="E9" s="7" t="s">
        <v>112</v>
      </c>
      <c r="F9" s="7">
        <v>48.0</v>
      </c>
      <c r="G9" s="7">
        <v>9.0</v>
      </c>
      <c r="H9" s="17"/>
      <c r="I9" s="7">
        <v>14.0</v>
      </c>
      <c r="J9" s="7">
        <v>26.0</v>
      </c>
    </row>
    <row r="10">
      <c r="A10" s="7" t="s">
        <v>26</v>
      </c>
      <c r="B10" s="7" t="s">
        <v>35</v>
      </c>
      <c r="C10" s="7" t="s">
        <v>54</v>
      </c>
      <c r="D10" s="7" t="s">
        <v>56</v>
      </c>
      <c r="E10" s="7" t="s">
        <v>114</v>
      </c>
      <c r="F10" s="7">
        <v>55.0</v>
      </c>
      <c r="G10" s="7">
        <v>8.0</v>
      </c>
      <c r="H10" s="17"/>
      <c r="I10" s="7">
        <v>9.0</v>
      </c>
      <c r="J10" s="7">
        <v>13.0</v>
      </c>
    </row>
    <row r="11">
      <c r="A11" s="7" t="s">
        <v>26</v>
      </c>
      <c r="B11" s="7" t="s">
        <v>35</v>
      </c>
      <c r="C11" s="7" t="s">
        <v>60</v>
      </c>
      <c r="D11" s="7" t="s">
        <v>61</v>
      </c>
      <c r="E11" s="7" t="s">
        <v>116</v>
      </c>
      <c r="F11" s="7">
        <v>57.0</v>
      </c>
      <c r="G11" s="7">
        <v>6.0</v>
      </c>
      <c r="H11" s="17"/>
      <c r="I11" s="7">
        <v>5.0</v>
      </c>
      <c r="J11" s="7">
        <v>12.0</v>
      </c>
    </row>
    <row r="12">
      <c r="A12" s="7" t="s">
        <v>26</v>
      </c>
      <c r="B12" s="7" t="s">
        <v>35</v>
      </c>
      <c r="C12" s="7" t="s">
        <v>54</v>
      </c>
      <c r="D12" s="7" t="s">
        <v>56</v>
      </c>
      <c r="E12" s="7" t="s">
        <v>117</v>
      </c>
      <c r="F12" s="7">
        <v>50.0</v>
      </c>
      <c r="G12" s="7">
        <v>6.0</v>
      </c>
      <c r="H12" s="17"/>
      <c r="I12" s="7">
        <v>22.0</v>
      </c>
      <c r="J12" s="7">
        <v>20.0</v>
      </c>
    </row>
    <row r="13">
      <c r="A13" s="7" t="s">
        <v>26</v>
      </c>
      <c r="B13" s="7" t="s">
        <v>35</v>
      </c>
      <c r="C13" s="7" t="s">
        <v>60</v>
      </c>
      <c r="D13" s="7" t="s">
        <v>61</v>
      </c>
      <c r="E13" s="7" t="s">
        <v>119</v>
      </c>
      <c r="F13" s="7">
        <v>63.0</v>
      </c>
      <c r="G13" s="7">
        <v>5.0</v>
      </c>
      <c r="H13" s="17"/>
      <c r="I13" s="7">
        <v>0.0</v>
      </c>
      <c r="J13" s="7">
        <v>8.0</v>
      </c>
    </row>
    <row r="14">
      <c r="A14" s="7" t="s">
        <v>26</v>
      </c>
      <c r="B14" s="7" t="s">
        <v>35</v>
      </c>
      <c r="C14" s="7" t="s">
        <v>60</v>
      </c>
      <c r="D14" s="7" t="s">
        <v>61</v>
      </c>
      <c r="E14" s="7" t="s">
        <v>62</v>
      </c>
      <c r="F14" s="7">
        <v>63.0</v>
      </c>
      <c r="G14" s="7">
        <v>5.0</v>
      </c>
      <c r="H14" s="17"/>
      <c r="I14" s="7">
        <v>4.0</v>
      </c>
      <c r="J14" s="7">
        <v>8.0</v>
      </c>
    </row>
    <row r="15">
      <c r="A15" s="7" t="s">
        <v>26</v>
      </c>
      <c r="B15" s="7" t="s">
        <v>35</v>
      </c>
      <c r="C15" s="7" t="s">
        <v>36</v>
      </c>
      <c r="D15" s="7" t="s">
        <v>50</v>
      </c>
      <c r="E15" s="7" t="s">
        <v>121</v>
      </c>
      <c r="F15" s="7">
        <v>63.0</v>
      </c>
      <c r="G15" s="7">
        <v>5.0</v>
      </c>
      <c r="H15" s="17"/>
      <c r="I15" s="7">
        <v>4.0</v>
      </c>
      <c r="J15" s="7">
        <v>7.0</v>
      </c>
    </row>
    <row r="16">
      <c r="A16" s="7" t="s">
        <v>26</v>
      </c>
      <c r="B16" s="7" t="s">
        <v>35</v>
      </c>
      <c r="C16" s="7" t="s">
        <v>36</v>
      </c>
      <c r="D16" s="7" t="s">
        <v>37</v>
      </c>
      <c r="E16" s="7" t="s">
        <v>123</v>
      </c>
      <c r="F16" s="7">
        <v>60.0</v>
      </c>
      <c r="G16" s="7">
        <v>5.0</v>
      </c>
      <c r="H16" s="17"/>
      <c r="I16" s="7">
        <v>4.0</v>
      </c>
      <c r="J16" s="7">
        <v>9.0</v>
      </c>
    </row>
    <row r="17">
      <c r="A17" s="7" t="s">
        <v>26</v>
      </c>
      <c r="B17" s="7" t="s">
        <v>35</v>
      </c>
      <c r="C17" s="7" t="s">
        <v>54</v>
      </c>
      <c r="D17" s="7" t="s">
        <v>56</v>
      </c>
      <c r="E17" s="7" t="s">
        <v>125</v>
      </c>
      <c r="F17" s="7">
        <v>54.0</v>
      </c>
      <c r="G17" s="7">
        <v>4.0</v>
      </c>
      <c r="H17" s="17"/>
      <c r="I17" s="7">
        <v>7.0</v>
      </c>
      <c r="J17" s="7">
        <v>18.0</v>
      </c>
    </row>
    <row r="18">
      <c r="A18" s="7" t="s">
        <v>26</v>
      </c>
      <c r="B18" s="7" t="s">
        <v>35</v>
      </c>
      <c r="C18" s="7" t="s">
        <v>54</v>
      </c>
      <c r="D18" s="7" t="s">
        <v>64</v>
      </c>
      <c r="E18" s="7" t="s">
        <v>66</v>
      </c>
      <c r="F18" s="7">
        <v>55.0</v>
      </c>
      <c r="G18" s="7">
        <v>4.0</v>
      </c>
      <c r="H18" s="17"/>
      <c r="I18" s="7">
        <v>9.0</v>
      </c>
      <c r="J18" s="7">
        <v>12.0</v>
      </c>
    </row>
    <row r="19">
      <c r="A19" s="7" t="s">
        <v>26</v>
      </c>
      <c r="B19" s="7" t="s">
        <v>35</v>
      </c>
      <c r="C19" s="7" t="s">
        <v>36</v>
      </c>
      <c r="D19" s="7" t="s">
        <v>48</v>
      </c>
      <c r="E19" s="7" t="s">
        <v>72</v>
      </c>
      <c r="F19" s="7">
        <v>65.0</v>
      </c>
      <c r="G19" s="7">
        <v>4.0</v>
      </c>
      <c r="H19" s="17"/>
      <c r="I19" s="7">
        <v>2.0</v>
      </c>
      <c r="J19" s="7">
        <v>8.0</v>
      </c>
    </row>
    <row r="20">
      <c r="A20" s="7" t="s">
        <v>26</v>
      </c>
      <c r="B20" s="7" t="s">
        <v>35</v>
      </c>
      <c r="C20" s="7" t="s">
        <v>54</v>
      </c>
      <c r="D20" s="7" t="s">
        <v>129</v>
      </c>
      <c r="E20" s="7" t="s">
        <v>130</v>
      </c>
      <c r="F20" s="7">
        <v>63.0</v>
      </c>
      <c r="G20" s="7">
        <v>3.0</v>
      </c>
      <c r="H20" s="17"/>
      <c r="I20" s="7">
        <v>17.0</v>
      </c>
      <c r="J20" s="7">
        <v>7.0</v>
      </c>
    </row>
    <row r="21">
      <c r="A21" s="7" t="s">
        <v>26</v>
      </c>
      <c r="B21" s="7" t="s">
        <v>35</v>
      </c>
      <c r="C21" s="7" t="s">
        <v>54</v>
      </c>
      <c r="D21" s="7" t="s">
        <v>56</v>
      </c>
      <c r="E21" s="7" t="s">
        <v>135</v>
      </c>
      <c r="F21" s="7">
        <v>67.0</v>
      </c>
      <c r="G21" s="7">
        <v>3.0</v>
      </c>
      <c r="H21" s="17"/>
      <c r="I21" s="7">
        <v>6.0</v>
      </c>
      <c r="J21" s="7">
        <v>6.0</v>
      </c>
    </row>
    <row r="22">
      <c r="A22" s="7" t="s">
        <v>26</v>
      </c>
      <c r="B22" s="7" t="s">
        <v>35</v>
      </c>
      <c r="C22" s="7" t="s">
        <v>54</v>
      </c>
      <c r="D22" s="7" t="s">
        <v>137</v>
      </c>
      <c r="E22" s="7" t="s">
        <v>139</v>
      </c>
      <c r="F22" s="7">
        <v>63.0</v>
      </c>
      <c r="G22" s="7">
        <v>3.0</v>
      </c>
      <c r="H22" s="17"/>
      <c r="I22" s="7">
        <v>19.0</v>
      </c>
      <c r="J22" s="7">
        <v>7.0</v>
      </c>
    </row>
    <row r="23">
      <c r="A23" s="7" t="s">
        <v>26</v>
      </c>
      <c r="B23" s="7" t="s">
        <v>35</v>
      </c>
      <c r="C23" s="7" t="s">
        <v>54</v>
      </c>
      <c r="D23" s="7" t="s">
        <v>56</v>
      </c>
      <c r="E23" s="7" t="s">
        <v>141</v>
      </c>
      <c r="F23" s="7">
        <v>63.0</v>
      </c>
      <c r="G23" s="7">
        <v>3.0</v>
      </c>
      <c r="H23" s="17"/>
      <c r="I23" s="7">
        <v>18.0</v>
      </c>
      <c r="J23" s="7">
        <v>7.0</v>
      </c>
    </row>
    <row r="24">
      <c r="A24" s="7" t="s">
        <v>26</v>
      </c>
      <c r="B24" s="7" t="s">
        <v>35</v>
      </c>
      <c r="C24" s="7" t="s">
        <v>36</v>
      </c>
      <c r="D24" s="7" t="s">
        <v>48</v>
      </c>
      <c r="E24" s="7" t="s">
        <v>77</v>
      </c>
      <c r="F24" s="7">
        <v>67.0</v>
      </c>
      <c r="G24" s="7">
        <v>3.0</v>
      </c>
      <c r="H24" s="17"/>
      <c r="I24" s="7">
        <v>1.0</v>
      </c>
      <c r="J24" s="7">
        <v>7.0</v>
      </c>
    </row>
    <row r="25">
      <c r="A25" s="7" t="s">
        <v>26</v>
      </c>
      <c r="B25" s="7" t="s">
        <v>35</v>
      </c>
      <c r="C25" s="7" t="s">
        <v>99</v>
      </c>
      <c r="D25" s="7" t="s">
        <v>100</v>
      </c>
      <c r="E25" s="7" t="s">
        <v>143</v>
      </c>
      <c r="F25" s="7">
        <v>67.0</v>
      </c>
      <c r="G25" s="7">
        <v>3.0</v>
      </c>
      <c r="H25" s="17"/>
      <c r="I25" s="7">
        <v>2.0</v>
      </c>
      <c r="J25" s="7">
        <v>6.0</v>
      </c>
    </row>
    <row r="26">
      <c r="A26" s="7" t="s">
        <v>26</v>
      </c>
      <c r="B26" s="7" t="s">
        <v>35</v>
      </c>
      <c r="C26" s="7" t="s">
        <v>54</v>
      </c>
      <c r="D26" s="7" t="s">
        <v>56</v>
      </c>
      <c r="E26" s="7" t="s">
        <v>78</v>
      </c>
      <c r="F26" s="7">
        <v>64.0</v>
      </c>
      <c r="G26" s="7">
        <v>2.0</v>
      </c>
      <c r="H26" s="17"/>
      <c r="I26" s="7">
        <v>7.0</v>
      </c>
      <c r="J26" s="7">
        <v>8.0</v>
      </c>
    </row>
    <row r="27">
      <c r="A27" s="7" t="s">
        <v>26</v>
      </c>
      <c r="B27" s="7" t="s">
        <v>35</v>
      </c>
      <c r="C27" s="7" t="s">
        <v>60</v>
      </c>
      <c r="D27" s="7" t="s">
        <v>61</v>
      </c>
      <c r="E27" s="7" t="s">
        <v>146</v>
      </c>
      <c r="F27" s="7">
        <v>72.0</v>
      </c>
      <c r="G27" s="7">
        <v>2.0</v>
      </c>
      <c r="H27" s="17"/>
      <c r="I27" s="7">
        <v>0.0</v>
      </c>
      <c r="J27" s="7">
        <v>5.0</v>
      </c>
    </row>
    <row r="28">
      <c r="A28" s="7" t="s">
        <v>26</v>
      </c>
      <c r="B28" s="7" t="s">
        <v>35</v>
      </c>
      <c r="C28" s="7" t="s">
        <v>54</v>
      </c>
      <c r="D28" s="7" t="s">
        <v>169</v>
      </c>
      <c r="E28" s="7" t="s">
        <v>170</v>
      </c>
      <c r="F28" s="7">
        <v>60.0</v>
      </c>
      <c r="G28" s="7">
        <v>2.0</v>
      </c>
      <c r="H28" s="17"/>
      <c r="I28" s="7">
        <v>7.0</v>
      </c>
      <c r="J28" s="7">
        <v>11.0</v>
      </c>
    </row>
    <row r="29">
      <c r="A29" s="7" t="s">
        <v>26</v>
      </c>
      <c r="B29" s="7" t="s">
        <v>35</v>
      </c>
      <c r="C29" s="7" t="s">
        <v>60</v>
      </c>
      <c r="D29" s="7" t="s">
        <v>61</v>
      </c>
      <c r="E29" s="7" t="s">
        <v>188</v>
      </c>
      <c r="F29" s="7">
        <v>71.0</v>
      </c>
      <c r="G29" s="7">
        <v>2.0</v>
      </c>
      <c r="H29" s="17"/>
      <c r="I29" s="7">
        <v>3.0</v>
      </c>
      <c r="J29" s="7">
        <v>4.0</v>
      </c>
    </row>
    <row r="30">
      <c r="A30" s="7" t="s">
        <v>26</v>
      </c>
      <c r="B30" s="7" t="s">
        <v>35</v>
      </c>
      <c r="C30" s="7" t="s">
        <v>60</v>
      </c>
      <c r="D30" s="7" t="s">
        <v>61</v>
      </c>
      <c r="E30" s="7" t="s">
        <v>74</v>
      </c>
      <c r="F30" s="7">
        <v>73.0</v>
      </c>
      <c r="G30" s="7">
        <v>2.0</v>
      </c>
      <c r="H30" s="17"/>
      <c r="I30" s="7">
        <v>1.0</v>
      </c>
      <c r="J30" s="7">
        <v>4.0</v>
      </c>
    </row>
    <row r="31">
      <c r="A31" s="7" t="s">
        <v>26</v>
      </c>
      <c r="B31" s="7" t="s">
        <v>35</v>
      </c>
      <c r="C31" s="7" t="s">
        <v>36</v>
      </c>
      <c r="D31" s="7" t="s">
        <v>94</v>
      </c>
      <c r="E31" s="7" t="s">
        <v>182</v>
      </c>
      <c r="F31" s="7">
        <v>73.0</v>
      </c>
      <c r="G31" s="7">
        <v>2.0</v>
      </c>
      <c r="H31" s="17"/>
      <c r="I31" s="7">
        <v>1.0</v>
      </c>
      <c r="J31" s="7">
        <v>4.0</v>
      </c>
    </row>
    <row r="32">
      <c r="A32" s="7" t="s">
        <v>26</v>
      </c>
      <c r="B32" s="7" t="s">
        <v>35</v>
      </c>
      <c r="C32" s="7" t="s">
        <v>36</v>
      </c>
      <c r="D32" s="7" t="s">
        <v>94</v>
      </c>
      <c r="E32" s="7" t="s">
        <v>179</v>
      </c>
      <c r="F32" s="7">
        <v>78.0</v>
      </c>
      <c r="G32" s="7">
        <v>2.0</v>
      </c>
      <c r="H32" s="17"/>
      <c r="I32" s="7">
        <v>1.0</v>
      </c>
      <c r="J32" s="7">
        <v>2.0</v>
      </c>
    </row>
    <row r="33">
      <c r="A33" s="7" t="s">
        <v>26</v>
      </c>
      <c r="B33" s="7" t="s">
        <v>35</v>
      </c>
      <c r="C33" s="7" t="s">
        <v>99</v>
      </c>
      <c r="D33" s="7" t="s">
        <v>100</v>
      </c>
      <c r="E33" s="7" t="s">
        <v>177</v>
      </c>
      <c r="F33" s="7">
        <v>78.0</v>
      </c>
      <c r="G33" s="7">
        <v>2.0</v>
      </c>
      <c r="H33" s="17"/>
      <c r="I33" s="7">
        <v>2.0</v>
      </c>
      <c r="J33" s="7">
        <v>2.0</v>
      </c>
    </row>
    <row r="34">
      <c r="A34" s="7" t="s">
        <v>26</v>
      </c>
      <c r="B34" s="7" t="s">
        <v>35</v>
      </c>
      <c r="C34" s="7" t="s">
        <v>36</v>
      </c>
      <c r="D34" s="7" t="s">
        <v>206</v>
      </c>
      <c r="E34" s="7" t="s">
        <v>215</v>
      </c>
      <c r="F34" s="7">
        <v>95.0</v>
      </c>
      <c r="G34" s="7">
        <v>1.0</v>
      </c>
      <c r="H34" s="17"/>
      <c r="I34" s="7">
        <v>0.0</v>
      </c>
      <c r="J34" s="7">
        <v>1.0</v>
      </c>
    </row>
    <row r="35">
      <c r="A35" s="7" t="s">
        <v>26</v>
      </c>
      <c r="B35" s="7" t="s">
        <v>35</v>
      </c>
      <c r="C35" s="7" t="s">
        <v>36</v>
      </c>
      <c r="D35" s="7" t="s">
        <v>206</v>
      </c>
      <c r="E35" s="7" t="s">
        <v>216</v>
      </c>
      <c r="F35" s="7">
        <v>98.0</v>
      </c>
      <c r="G35" s="7">
        <v>1.0</v>
      </c>
      <c r="H35" s="17"/>
      <c r="I35" s="7">
        <v>0.0</v>
      </c>
      <c r="J35" s="7">
        <v>1.0</v>
      </c>
    </row>
    <row r="36">
      <c r="A36" s="7" t="s">
        <v>26</v>
      </c>
      <c r="B36" s="7" t="s">
        <v>35</v>
      </c>
      <c r="C36" s="7" t="s">
        <v>36</v>
      </c>
      <c r="D36" s="7" t="s">
        <v>206</v>
      </c>
      <c r="E36" s="7" t="s">
        <v>225</v>
      </c>
      <c r="F36" s="7">
        <v>95.0</v>
      </c>
      <c r="G36" s="7">
        <v>1.0</v>
      </c>
      <c r="H36" s="17"/>
      <c r="I36" s="7">
        <v>0.0</v>
      </c>
      <c r="J36" s="7">
        <v>1.0</v>
      </c>
    </row>
    <row r="37">
      <c r="A37" s="7" t="s">
        <v>26</v>
      </c>
      <c r="B37" s="7" t="s">
        <v>35</v>
      </c>
      <c r="C37" s="7" t="s">
        <v>36</v>
      </c>
      <c r="D37" s="7" t="s">
        <v>206</v>
      </c>
      <c r="E37" s="7" t="s">
        <v>228</v>
      </c>
      <c r="F37" s="7">
        <v>98.0</v>
      </c>
      <c r="G37" s="7">
        <v>1.0</v>
      </c>
      <c r="H37" s="17"/>
      <c r="I37" s="7">
        <v>0.0</v>
      </c>
      <c r="J37" s="7">
        <v>1.0</v>
      </c>
    </row>
    <row r="38">
      <c r="A38" s="7" t="s">
        <v>26</v>
      </c>
      <c r="B38" s="7" t="s">
        <v>35</v>
      </c>
      <c r="C38" s="7" t="s">
        <v>36</v>
      </c>
      <c r="D38" s="7" t="s">
        <v>206</v>
      </c>
      <c r="E38" s="7" t="s">
        <v>237</v>
      </c>
      <c r="F38" s="7">
        <v>95.0</v>
      </c>
      <c r="G38" s="7">
        <v>1.0</v>
      </c>
      <c r="H38" s="17"/>
      <c r="I38" s="7">
        <v>0.0</v>
      </c>
      <c r="J38" s="7">
        <v>1.0</v>
      </c>
    </row>
    <row r="39">
      <c r="A39" s="7" t="s">
        <v>26</v>
      </c>
      <c r="B39" s="7" t="s">
        <v>35</v>
      </c>
      <c r="C39" s="7" t="s">
        <v>36</v>
      </c>
      <c r="D39" s="7" t="s">
        <v>206</v>
      </c>
      <c r="E39" s="7" t="s">
        <v>244</v>
      </c>
      <c r="F39" s="7">
        <v>98.0</v>
      </c>
      <c r="G39" s="7">
        <v>1.0</v>
      </c>
      <c r="H39" s="17"/>
      <c r="I39" s="7">
        <v>0.0</v>
      </c>
      <c r="J39" s="7">
        <v>1.0</v>
      </c>
    </row>
    <row r="40">
      <c r="A40" s="7" t="s">
        <v>26</v>
      </c>
      <c r="B40" s="7" t="s">
        <v>35</v>
      </c>
      <c r="C40" s="7" t="s">
        <v>36</v>
      </c>
      <c r="D40" s="7" t="s">
        <v>37</v>
      </c>
      <c r="E40" s="7" t="s">
        <v>250</v>
      </c>
      <c r="F40" s="7">
        <v>95.0</v>
      </c>
      <c r="G40" s="7">
        <v>1.0</v>
      </c>
      <c r="H40" s="17"/>
      <c r="I40" s="7">
        <v>0.0</v>
      </c>
      <c r="J40" s="7">
        <v>1.0</v>
      </c>
    </row>
    <row r="41">
      <c r="A41" s="7" t="s">
        <v>26</v>
      </c>
      <c r="B41" s="7" t="s">
        <v>35</v>
      </c>
      <c r="C41" s="7" t="s">
        <v>36</v>
      </c>
      <c r="D41" s="7" t="s">
        <v>37</v>
      </c>
      <c r="E41" s="7" t="s">
        <v>255</v>
      </c>
      <c r="F41" s="7">
        <v>98.0</v>
      </c>
      <c r="G41" s="7">
        <v>1.0</v>
      </c>
      <c r="H41" s="17"/>
      <c r="I41" s="7">
        <v>0.0</v>
      </c>
      <c r="J41" s="7">
        <v>1.0</v>
      </c>
    </row>
    <row r="42">
      <c r="A42" s="7" t="s">
        <v>26</v>
      </c>
      <c r="B42" s="7" t="s">
        <v>35</v>
      </c>
      <c r="C42" s="7" t="s">
        <v>36</v>
      </c>
      <c r="D42" s="7" t="s">
        <v>37</v>
      </c>
      <c r="E42" s="7" t="s">
        <v>236</v>
      </c>
      <c r="F42" s="7">
        <v>95.0</v>
      </c>
      <c r="G42" s="7">
        <v>1.0</v>
      </c>
      <c r="H42" s="17"/>
      <c r="I42" s="7">
        <v>0.0</v>
      </c>
      <c r="J42" s="7">
        <v>1.0</v>
      </c>
    </row>
    <row r="43">
      <c r="A43" s="7" t="s">
        <v>26</v>
      </c>
      <c r="B43" s="7" t="s">
        <v>35</v>
      </c>
      <c r="C43" s="7" t="s">
        <v>36</v>
      </c>
      <c r="D43" s="7" t="s">
        <v>37</v>
      </c>
      <c r="E43" s="7" t="s">
        <v>239</v>
      </c>
      <c r="F43" s="7">
        <v>98.0</v>
      </c>
      <c r="G43" s="7">
        <v>1.0</v>
      </c>
      <c r="H43" s="17"/>
      <c r="I43" s="7">
        <v>0.0</v>
      </c>
      <c r="J43" s="7">
        <v>1.0</v>
      </c>
    </row>
    <row r="44">
      <c r="A44" s="7" t="s">
        <v>26</v>
      </c>
      <c r="B44" s="7" t="s">
        <v>35</v>
      </c>
      <c r="C44" s="7" t="s">
        <v>36</v>
      </c>
      <c r="D44" s="7" t="s">
        <v>262</v>
      </c>
      <c r="E44" s="7" t="s">
        <v>264</v>
      </c>
      <c r="F44" s="7">
        <v>95.0</v>
      </c>
      <c r="G44" s="7">
        <v>1.0</v>
      </c>
      <c r="H44" s="17"/>
      <c r="I44" s="7">
        <v>2.0</v>
      </c>
      <c r="J44" s="7">
        <v>1.0</v>
      </c>
    </row>
    <row r="45">
      <c r="A45" s="7" t="s">
        <v>26</v>
      </c>
      <c r="B45" s="7" t="s">
        <v>35</v>
      </c>
      <c r="C45" s="7" t="s">
        <v>36</v>
      </c>
      <c r="D45" s="7" t="s">
        <v>262</v>
      </c>
      <c r="E45" s="7" t="s">
        <v>266</v>
      </c>
      <c r="F45" s="7">
        <v>98.0</v>
      </c>
      <c r="G45" s="7">
        <v>1.0</v>
      </c>
      <c r="H45" s="17"/>
      <c r="I45" s="7">
        <v>2.0</v>
      </c>
      <c r="J45" s="7">
        <v>1.0</v>
      </c>
    </row>
    <row r="46">
      <c r="A46" s="7" t="s">
        <v>26</v>
      </c>
      <c r="B46" s="7" t="s">
        <v>35</v>
      </c>
      <c r="C46" s="7" t="s">
        <v>36</v>
      </c>
      <c r="D46" s="7" t="s">
        <v>190</v>
      </c>
      <c r="E46" s="7" t="s">
        <v>241</v>
      </c>
      <c r="F46" s="7">
        <v>95.0</v>
      </c>
      <c r="G46" s="7">
        <v>1.0</v>
      </c>
      <c r="H46" s="17"/>
      <c r="I46" s="7">
        <v>0.0</v>
      </c>
      <c r="J46" s="7">
        <v>1.0</v>
      </c>
    </row>
    <row r="47">
      <c r="A47" s="7" t="s">
        <v>26</v>
      </c>
      <c r="B47" s="7" t="s">
        <v>35</v>
      </c>
      <c r="C47" s="7" t="s">
        <v>36</v>
      </c>
      <c r="D47" s="7" t="s">
        <v>242</v>
      </c>
      <c r="E47" s="7" t="s">
        <v>241</v>
      </c>
      <c r="F47" s="7">
        <v>95.0</v>
      </c>
      <c r="G47" s="7">
        <v>1.0</v>
      </c>
      <c r="H47" s="17"/>
      <c r="I47" s="7">
        <v>0.0</v>
      </c>
      <c r="J47" s="7">
        <v>1.0</v>
      </c>
    </row>
    <row r="48">
      <c r="A48" s="7" t="s">
        <v>26</v>
      </c>
      <c r="B48" s="7" t="s">
        <v>35</v>
      </c>
      <c r="C48" s="7" t="s">
        <v>36</v>
      </c>
      <c r="D48" s="7" t="s">
        <v>80</v>
      </c>
      <c r="E48" s="7" t="s">
        <v>241</v>
      </c>
      <c r="F48" s="7">
        <v>95.0</v>
      </c>
      <c r="G48" s="7">
        <v>1.0</v>
      </c>
      <c r="H48" s="17"/>
      <c r="I48" s="7">
        <v>0.0</v>
      </c>
      <c r="J48" s="7">
        <v>1.0</v>
      </c>
    </row>
    <row r="49">
      <c r="A49" s="7" t="s">
        <v>26</v>
      </c>
      <c r="B49" s="7" t="s">
        <v>35</v>
      </c>
      <c r="C49" s="7" t="s">
        <v>36</v>
      </c>
      <c r="D49" s="7" t="s">
        <v>298</v>
      </c>
      <c r="E49" s="7" t="s">
        <v>299</v>
      </c>
      <c r="F49" s="7">
        <v>95.0</v>
      </c>
      <c r="G49" s="7">
        <v>1.0</v>
      </c>
      <c r="H49" s="17"/>
      <c r="I49" s="7">
        <v>0.0</v>
      </c>
      <c r="J49" s="7">
        <v>1.0</v>
      </c>
    </row>
    <row r="50">
      <c r="A50" s="7" t="s">
        <v>26</v>
      </c>
      <c r="B50" s="7" t="s">
        <v>35</v>
      </c>
      <c r="C50" s="7" t="s">
        <v>36</v>
      </c>
      <c r="D50" s="7" t="s">
        <v>190</v>
      </c>
      <c r="E50" s="7" t="s">
        <v>261</v>
      </c>
      <c r="F50" s="7">
        <v>98.0</v>
      </c>
      <c r="G50" s="7">
        <v>1.0</v>
      </c>
      <c r="H50" s="17"/>
      <c r="I50" s="7">
        <v>0.0</v>
      </c>
      <c r="J50" s="7">
        <v>1.0</v>
      </c>
    </row>
    <row r="51">
      <c r="A51" s="7" t="s">
        <v>26</v>
      </c>
      <c r="B51" s="7" t="s">
        <v>35</v>
      </c>
      <c r="C51" s="7" t="s">
        <v>36</v>
      </c>
      <c r="D51" s="7" t="s">
        <v>242</v>
      </c>
      <c r="E51" s="7" t="s">
        <v>261</v>
      </c>
      <c r="F51" s="7">
        <v>98.0</v>
      </c>
      <c r="G51" s="7">
        <v>1.0</v>
      </c>
      <c r="H51" s="17"/>
      <c r="I51" s="7">
        <v>0.0</v>
      </c>
      <c r="J51" s="7">
        <v>1.0</v>
      </c>
    </row>
    <row r="52">
      <c r="A52" s="7" t="s">
        <v>26</v>
      </c>
      <c r="B52" s="7" t="s">
        <v>35</v>
      </c>
      <c r="C52" s="7" t="s">
        <v>36</v>
      </c>
      <c r="D52" s="7" t="s">
        <v>80</v>
      </c>
      <c r="E52" s="7" t="s">
        <v>261</v>
      </c>
      <c r="F52" s="7">
        <v>98.0</v>
      </c>
      <c r="G52" s="7">
        <v>1.0</v>
      </c>
      <c r="H52" s="17"/>
      <c r="I52" s="7">
        <v>0.0</v>
      </c>
      <c r="J52" s="7">
        <v>1.0</v>
      </c>
    </row>
    <row r="53">
      <c r="A53" s="7" t="s">
        <v>26</v>
      </c>
      <c r="B53" s="7" t="s">
        <v>35</v>
      </c>
      <c r="C53" s="7" t="s">
        <v>36</v>
      </c>
      <c r="D53" s="7" t="s">
        <v>298</v>
      </c>
      <c r="E53" s="7" t="s">
        <v>300</v>
      </c>
      <c r="F53" s="7">
        <v>98.0</v>
      </c>
      <c r="G53" s="7">
        <v>1.0</v>
      </c>
      <c r="H53" s="17"/>
      <c r="I53" s="7">
        <v>0.0</v>
      </c>
      <c r="J53" s="7">
        <v>1.0</v>
      </c>
    </row>
    <row r="54">
      <c r="A54" s="7" t="s">
        <v>26</v>
      </c>
      <c r="B54" s="7" t="s">
        <v>35</v>
      </c>
      <c r="C54" s="7" t="s">
        <v>36</v>
      </c>
      <c r="D54" s="7" t="s">
        <v>80</v>
      </c>
      <c r="E54" s="7" t="s">
        <v>287</v>
      </c>
      <c r="F54" s="7">
        <v>95.0</v>
      </c>
      <c r="G54" s="7">
        <v>1.0</v>
      </c>
      <c r="H54" s="17"/>
      <c r="I54" s="7">
        <v>1.0</v>
      </c>
      <c r="J54" s="7">
        <v>1.0</v>
      </c>
    </row>
    <row r="55">
      <c r="A55" s="7" t="s">
        <v>26</v>
      </c>
      <c r="B55" s="7" t="s">
        <v>35</v>
      </c>
      <c r="C55" s="7" t="s">
        <v>36</v>
      </c>
      <c r="D55" s="7" t="s">
        <v>206</v>
      </c>
      <c r="E55" s="7" t="s">
        <v>303</v>
      </c>
      <c r="F55" s="7">
        <v>95.0</v>
      </c>
      <c r="G55" s="7">
        <v>1.0</v>
      </c>
      <c r="H55" s="17"/>
      <c r="I55" s="7">
        <v>1.0</v>
      </c>
      <c r="J55" s="7">
        <v>1.0</v>
      </c>
    </row>
    <row r="56">
      <c r="A56" s="7" t="s">
        <v>26</v>
      </c>
      <c r="B56" s="7" t="s">
        <v>35</v>
      </c>
      <c r="C56" s="7" t="s">
        <v>36</v>
      </c>
      <c r="D56" s="7" t="s">
        <v>80</v>
      </c>
      <c r="E56" s="7" t="s">
        <v>288</v>
      </c>
      <c r="F56" s="7">
        <v>98.0</v>
      </c>
      <c r="G56" s="7">
        <v>1.0</v>
      </c>
      <c r="H56" s="17"/>
      <c r="I56" s="7">
        <v>1.0</v>
      </c>
      <c r="J56" s="7">
        <v>1.0</v>
      </c>
    </row>
    <row r="57">
      <c r="A57" s="7" t="s">
        <v>26</v>
      </c>
      <c r="B57" s="7" t="s">
        <v>35</v>
      </c>
      <c r="C57" s="7" t="s">
        <v>36</v>
      </c>
      <c r="D57" s="7" t="s">
        <v>206</v>
      </c>
      <c r="E57" s="7" t="s">
        <v>309</v>
      </c>
      <c r="F57" s="7">
        <v>98.0</v>
      </c>
      <c r="G57" s="7">
        <v>1.0</v>
      </c>
      <c r="H57" s="17"/>
      <c r="I57" s="7">
        <v>1.0</v>
      </c>
      <c r="J57" s="7">
        <v>1.0</v>
      </c>
    </row>
    <row r="58">
      <c r="A58" s="7" t="s">
        <v>26</v>
      </c>
      <c r="B58" s="7" t="s">
        <v>35</v>
      </c>
      <c r="C58" s="7" t="s">
        <v>36</v>
      </c>
      <c r="D58" s="7" t="s">
        <v>37</v>
      </c>
      <c r="E58" s="7" t="s">
        <v>311</v>
      </c>
      <c r="F58" s="7">
        <v>95.0</v>
      </c>
      <c r="G58" s="7">
        <v>1.0</v>
      </c>
      <c r="H58" s="17"/>
      <c r="I58" s="7">
        <v>0.0</v>
      </c>
      <c r="J58" s="7">
        <v>1.0</v>
      </c>
    </row>
    <row r="59">
      <c r="A59" s="7" t="s">
        <v>26</v>
      </c>
      <c r="B59" s="7" t="s">
        <v>35</v>
      </c>
      <c r="C59" s="7" t="s">
        <v>36</v>
      </c>
      <c r="D59" s="7" t="s">
        <v>37</v>
      </c>
      <c r="E59" s="7" t="s">
        <v>312</v>
      </c>
      <c r="F59" s="7">
        <v>98.0</v>
      </c>
      <c r="G59" s="7">
        <v>1.0</v>
      </c>
      <c r="H59" s="17"/>
      <c r="I59" s="7">
        <v>0.0</v>
      </c>
      <c r="J59" s="7">
        <v>1.0</v>
      </c>
    </row>
    <row r="60">
      <c r="A60" s="7" t="s">
        <v>26</v>
      </c>
      <c r="B60" s="7" t="s">
        <v>35</v>
      </c>
      <c r="C60" s="7" t="s">
        <v>36</v>
      </c>
      <c r="D60" s="7" t="s">
        <v>206</v>
      </c>
      <c r="E60" s="7" t="s">
        <v>313</v>
      </c>
      <c r="F60" s="7">
        <v>95.0</v>
      </c>
      <c r="G60" s="7">
        <v>1.0</v>
      </c>
      <c r="H60" s="17"/>
      <c r="I60" s="7">
        <v>0.0</v>
      </c>
      <c r="J60" s="7">
        <v>1.0</v>
      </c>
    </row>
    <row r="61">
      <c r="A61" s="7" t="s">
        <v>26</v>
      </c>
      <c r="B61" s="7" t="s">
        <v>35</v>
      </c>
      <c r="C61" s="7" t="s">
        <v>36</v>
      </c>
      <c r="D61" s="7" t="s">
        <v>206</v>
      </c>
      <c r="E61" s="7" t="s">
        <v>314</v>
      </c>
      <c r="F61" s="7">
        <v>98.0</v>
      </c>
      <c r="G61" s="7">
        <v>1.0</v>
      </c>
      <c r="H61" s="17"/>
      <c r="I61" s="7">
        <v>0.0</v>
      </c>
      <c r="J61" s="7">
        <v>1.0</v>
      </c>
    </row>
    <row r="62">
      <c r="A62" s="7" t="s">
        <v>26</v>
      </c>
      <c r="B62" s="7" t="s">
        <v>35</v>
      </c>
      <c r="C62" s="7" t="s">
        <v>36</v>
      </c>
      <c r="D62" s="7" t="s">
        <v>153</v>
      </c>
      <c r="E62" s="7" t="s">
        <v>326</v>
      </c>
      <c r="F62" s="7">
        <v>95.0</v>
      </c>
      <c r="G62" s="7">
        <v>1.0</v>
      </c>
      <c r="H62" s="17"/>
      <c r="I62" s="7">
        <v>0.0</v>
      </c>
      <c r="J62" s="7">
        <v>1.0</v>
      </c>
    </row>
    <row r="63">
      <c r="A63" s="7" t="s">
        <v>26</v>
      </c>
      <c r="B63" s="7" t="s">
        <v>35</v>
      </c>
      <c r="C63" s="7" t="s">
        <v>36</v>
      </c>
      <c r="D63" s="7" t="s">
        <v>153</v>
      </c>
      <c r="E63" s="7" t="s">
        <v>328</v>
      </c>
      <c r="F63" s="7">
        <v>98.0</v>
      </c>
      <c r="G63" s="7">
        <v>1.0</v>
      </c>
      <c r="H63" s="17"/>
      <c r="I63" s="7">
        <v>0.0</v>
      </c>
      <c r="J63" s="7">
        <v>1.0</v>
      </c>
    </row>
    <row r="64">
      <c r="A64" s="7" t="s">
        <v>26</v>
      </c>
      <c r="B64" s="7" t="s">
        <v>35</v>
      </c>
      <c r="C64" s="7" t="s">
        <v>36</v>
      </c>
      <c r="D64" s="7" t="s">
        <v>153</v>
      </c>
      <c r="E64" s="7" t="s">
        <v>296</v>
      </c>
      <c r="F64" s="7">
        <v>95.0</v>
      </c>
      <c r="G64" s="7">
        <v>1.0</v>
      </c>
      <c r="H64" s="17"/>
      <c r="I64" s="7">
        <v>0.0</v>
      </c>
      <c r="J64" s="7">
        <v>1.0</v>
      </c>
    </row>
    <row r="65">
      <c r="A65" s="7" t="s">
        <v>26</v>
      </c>
      <c r="B65" s="7" t="s">
        <v>35</v>
      </c>
      <c r="C65" s="7" t="s">
        <v>36</v>
      </c>
      <c r="D65" s="7" t="s">
        <v>153</v>
      </c>
      <c r="E65" s="7" t="s">
        <v>297</v>
      </c>
      <c r="F65" s="7">
        <v>98.0</v>
      </c>
      <c r="G65" s="7">
        <v>1.0</v>
      </c>
      <c r="H65" s="17"/>
      <c r="I65" s="7">
        <v>0.0</v>
      </c>
      <c r="J65" s="7">
        <v>1.0</v>
      </c>
    </row>
    <row r="66">
      <c r="A66" s="7" t="s">
        <v>26</v>
      </c>
      <c r="B66" s="7" t="s">
        <v>35</v>
      </c>
      <c r="C66" s="7" t="s">
        <v>36</v>
      </c>
      <c r="D66" s="7" t="s">
        <v>48</v>
      </c>
      <c r="E66" s="7" t="s">
        <v>268</v>
      </c>
      <c r="F66" s="7">
        <v>95.0</v>
      </c>
      <c r="G66" s="7">
        <v>1.0</v>
      </c>
      <c r="H66" s="17"/>
      <c r="I66" s="7">
        <v>0.0</v>
      </c>
      <c r="J66" s="7">
        <v>1.0</v>
      </c>
    </row>
    <row r="67">
      <c r="A67" s="7" t="s">
        <v>26</v>
      </c>
      <c r="B67" s="7" t="s">
        <v>35</v>
      </c>
      <c r="C67" s="7" t="s">
        <v>36</v>
      </c>
      <c r="D67" s="7" t="s">
        <v>48</v>
      </c>
      <c r="E67" s="7" t="s">
        <v>267</v>
      </c>
      <c r="F67" s="7">
        <v>98.0</v>
      </c>
      <c r="G67" s="7">
        <v>1.0</v>
      </c>
      <c r="H67" s="17"/>
      <c r="I67" s="7">
        <v>0.0</v>
      </c>
      <c r="J67" s="7">
        <v>1.0</v>
      </c>
    </row>
    <row r="68">
      <c r="A68" s="7" t="s">
        <v>26</v>
      </c>
      <c r="B68" s="7" t="s">
        <v>35</v>
      </c>
      <c r="C68" s="7" t="s">
        <v>36</v>
      </c>
      <c r="D68" s="7" t="s">
        <v>80</v>
      </c>
      <c r="E68" s="7" t="s">
        <v>352</v>
      </c>
      <c r="F68" s="7">
        <v>95.0</v>
      </c>
      <c r="G68" s="7">
        <v>1.0</v>
      </c>
      <c r="H68" s="17"/>
      <c r="I68" s="7">
        <v>1.0</v>
      </c>
      <c r="J68" s="7">
        <v>1.0</v>
      </c>
    </row>
    <row r="69">
      <c r="A69" s="7" t="s">
        <v>26</v>
      </c>
      <c r="B69" s="7" t="s">
        <v>35</v>
      </c>
      <c r="C69" s="7" t="s">
        <v>36</v>
      </c>
      <c r="D69" s="7" t="s">
        <v>80</v>
      </c>
      <c r="E69" s="7" t="s">
        <v>353</v>
      </c>
      <c r="F69" s="7">
        <v>98.0</v>
      </c>
      <c r="G69" s="7">
        <v>1.0</v>
      </c>
      <c r="H69" s="17"/>
      <c r="I69" s="7">
        <v>1.0</v>
      </c>
      <c r="J69" s="7">
        <v>1.0</v>
      </c>
    </row>
    <row r="70">
      <c r="A70" s="7" t="s">
        <v>26</v>
      </c>
      <c r="B70" s="7" t="s">
        <v>35</v>
      </c>
      <c r="C70" s="7" t="s">
        <v>54</v>
      </c>
      <c r="D70" s="7" t="s">
        <v>56</v>
      </c>
      <c r="E70" s="7" t="s">
        <v>354</v>
      </c>
      <c r="F70" s="7">
        <v>83.0</v>
      </c>
      <c r="G70" s="7">
        <v>1.0</v>
      </c>
      <c r="H70" s="17"/>
      <c r="I70" s="7">
        <v>4.0</v>
      </c>
      <c r="J70" s="7">
        <v>2.0</v>
      </c>
    </row>
    <row r="71">
      <c r="A71" s="7" t="s">
        <v>26</v>
      </c>
      <c r="B71" s="7" t="s">
        <v>35</v>
      </c>
      <c r="C71" s="7" t="s">
        <v>36</v>
      </c>
      <c r="D71" s="7" t="s">
        <v>37</v>
      </c>
      <c r="E71" s="7" t="s">
        <v>355</v>
      </c>
      <c r="F71" s="7">
        <v>95.0</v>
      </c>
      <c r="G71" s="7">
        <v>1.0</v>
      </c>
      <c r="H71" s="17"/>
      <c r="I71" s="7">
        <v>0.0</v>
      </c>
      <c r="J71" s="7">
        <v>1.0</v>
      </c>
    </row>
    <row r="72">
      <c r="A72" s="7" t="s">
        <v>26</v>
      </c>
      <c r="B72" s="7" t="s">
        <v>35</v>
      </c>
      <c r="C72" s="7" t="s">
        <v>36</v>
      </c>
      <c r="D72" s="7" t="s">
        <v>37</v>
      </c>
      <c r="E72" s="7" t="s">
        <v>365</v>
      </c>
      <c r="F72" s="7">
        <v>98.0</v>
      </c>
      <c r="G72" s="7">
        <v>1.0</v>
      </c>
      <c r="H72" s="17"/>
      <c r="I72" s="7">
        <v>0.0</v>
      </c>
      <c r="J72" s="7">
        <v>1.0</v>
      </c>
    </row>
    <row r="73">
      <c r="A73" s="7" t="s">
        <v>26</v>
      </c>
      <c r="B73" s="7" t="s">
        <v>35</v>
      </c>
      <c r="C73" s="7" t="s">
        <v>36</v>
      </c>
      <c r="D73" s="7" t="s">
        <v>37</v>
      </c>
      <c r="E73" s="7" t="s">
        <v>301</v>
      </c>
      <c r="F73" s="7">
        <v>95.0</v>
      </c>
      <c r="G73" s="7">
        <v>1.0</v>
      </c>
      <c r="H73" s="17"/>
      <c r="I73" s="7">
        <v>0.0</v>
      </c>
      <c r="J73" s="7">
        <v>1.0</v>
      </c>
    </row>
    <row r="74">
      <c r="A74" s="7" t="s">
        <v>26</v>
      </c>
      <c r="B74" s="7" t="s">
        <v>35</v>
      </c>
      <c r="C74" s="7" t="s">
        <v>36</v>
      </c>
      <c r="D74" s="7" t="s">
        <v>37</v>
      </c>
      <c r="E74" s="7" t="s">
        <v>305</v>
      </c>
      <c r="F74" s="7">
        <v>98.0</v>
      </c>
      <c r="G74" s="7">
        <v>1.0</v>
      </c>
      <c r="H74" s="17"/>
      <c r="I74" s="7">
        <v>0.0</v>
      </c>
      <c r="J74" s="7">
        <v>1.0</v>
      </c>
    </row>
    <row r="75">
      <c r="A75" s="7" t="s">
        <v>26</v>
      </c>
      <c r="B75" s="7" t="s">
        <v>35</v>
      </c>
      <c r="C75" s="7" t="s">
        <v>36</v>
      </c>
      <c r="D75" s="7" t="s">
        <v>37</v>
      </c>
      <c r="E75" s="7" t="s">
        <v>308</v>
      </c>
      <c r="F75" s="7">
        <v>95.0</v>
      </c>
      <c r="G75" s="7">
        <v>1.0</v>
      </c>
      <c r="H75" s="17"/>
      <c r="I75" s="7">
        <v>0.0</v>
      </c>
      <c r="J75" s="7">
        <v>1.0</v>
      </c>
    </row>
    <row r="76">
      <c r="A76" s="7" t="s">
        <v>26</v>
      </c>
      <c r="B76" s="7" t="s">
        <v>35</v>
      </c>
      <c r="C76" s="7" t="s">
        <v>36</v>
      </c>
      <c r="D76" s="7" t="s">
        <v>37</v>
      </c>
      <c r="E76" s="7" t="s">
        <v>310</v>
      </c>
      <c r="F76" s="7">
        <v>98.0</v>
      </c>
      <c r="G76" s="7">
        <v>1.0</v>
      </c>
      <c r="H76" s="17"/>
      <c r="I76" s="7">
        <v>0.0</v>
      </c>
      <c r="J76" s="7">
        <v>1.0</v>
      </c>
    </row>
    <row r="77">
      <c r="A77" s="7" t="s">
        <v>26</v>
      </c>
      <c r="B77" s="7" t="s">
        <v>35</v>
      </c>
      <c r="C77" s="7" t="s">
        <v>36</v>
      </c>
      <c r="D77" s="7" t="s">
        <v>48</v>
      </c>
      <c r="E77" s="7" t="s">
        <v>263</v>
      </c>
      <c r="F77" s="7">
        <v>95.0</v>
      </c>
      <c r="G77" s="7">
        <v>1.0</v>
      </c>
      <c r="H77" s="17"/>
      <c r="I77" s="7">
        <v>2.0</v>
      </c>
      <c r="J77" s="7">
        <v>1.0</v>
      </c>
    </row>
    <row r="78">
      <c r="A78" s="7" t="s">
        <v>26</v>
      </c>
      <c r="B78" s="7" t="s">
        <v>35</v>
      </c>
      <c r="C78" s="7" t="s">
        <v>36</v>
      </c>
      <c r="D78" s="7" t="s">
        <v>48</v>
      </c>
      <c r="E78" s="7" t="s">
        <v>254</v>
      </c>
      <c r="F78" s="7">
        <v>98.0</v>
      </c>
      <c r="G78" s="7">
        <v>1.0</v>
      </c>
      <c r="H78" s="17"/>
      <c r="I78" s="7">
        <v>2.0</v>
      </c>
      <c r="J78" s="7">
        <v>1.0</v>
      </c>
    </row>
    <row r="79">
      <c r="A79" s="7" t="s">
        <v>26</v>
      </c>
      <c r="B79" s="7" t="s">
        <v>35</v>
      </c>
      <c r="C79" s="7" t="s">
        <v>36</v>
      </c>
      <c r="D79" s="7" t="s">
        <v>48</v>
      </c>
      <c r="E79" s="7" t="s">
        <v>315</v>
      </c>
      <c r="F79" s="7">
        <v>95.0</v>
      </c>
      <c r="G79" s="7">
        <v>1.0</v>
      </c>
      <c r="H79" s="17"/>
      <c r="I79" s="7">
        <v>2.0</v>
      </c>
      <c r="J79" s="7">
        <v>1.0</v>
      </c>
    </row>
    <row r="80">
      <c r="A80" s="7" t="s">
        <v>26</v>
      </c>
      <c r="B80" s="7" t="s">
        <v>35</v>
      </c>
      <c r="C80" s="7" t="s">
        <v>36</v>
      </c>
      <c r="D80" s="7" t="s">
        <v>48</v>
      </c>
      <c r="E80" s="7" t="s">
        <v>324</v>
      </c>
      <c r="F80" s="7">
        <v>98.0</v>
      </c>
      <c r="G80" s="7">
        <v>1.0</v>
      </c>
      <c r="H80" s="17"/>
      <c r="I80" s="7">
        <v>2.0</v>
      </c>
      <c r="J80" s="7">
        <v>1.0</v>
      </c>
    </row>
    <row r="81">
      <c r="A81" s="7" t="s">
        <v>26</v>
      </c>
      <c r="B81" s="7" t="s">
        <v>35</v>
      </c>
      <c r="C81" s="7" t="s">
        <v>36</v>
      </c>
      <c r="D81" s="7" t="s">
        <v>48</v>
      </c>
      <c r="E81" s="7" t="s">
        <v>253</v>
      </c>
      <c r="F81" s="7">
        <v>95.0</v>
      </c>
      <c r="G81" s="7">
        <v>1.0</v>
      </c>
      <c r="H81" s="17"/>
      <c r="I81" s="7">
        <v>1.0</v>
      </c>
      <c r="J81" s="7">
        <v>1.0</v>
      </c>
    </row>
    <row r="82">
      <c r="A82" s="7" t="s">
        <v>26</v>
      </c>
      <c r="B82" s="7" t="s">
        <v>35</v>
      </c>
      <c r="C82" s="7" t="s">
        <v>36</v>
      </c>
      <c r="D82" s="7" t="s">
        <v>48</v>
      </c>
      <c r="E82" s="7" t="s">
        <v>251</v>
      </c>
      <c r="F82" s="7">
        <v>98.0</v>
      </c>
      <c r="G82" s="7">
        <v>1.0</v>
      </c>
      <c r="H82" s="17"/>
      <c r="I82" s="7">
        <v>1.0</v>
      </c>
      <c r="J82" s="7">
        <v>1.0</v>
      </c>
    </row>
    <row r="83">
      <c r="A83" s="7" t="s">
        <v>26</v>
      </c>
      <c r="B83" s="7" t="s">
        <v>35</v>
      </c>
      <c r="C83" s="7" t="s">
        <v>36</v>
      </c>
      <c r="D83" s="7" t="s">
        <v>37</v>
      </c>
      <c r="E83" s="7" t="s">
        <v>399</v>
      </c>
      <c r="F83" s="7">
        <v>95.0</v>
      </c>
      <c r="G83" s="7">
        <v>1.0</v>
      </c>
      <c r="H83" s="17"/>
      <c r="I83" s="7">
        <v>0.0</v>
      </c>
      <c r="J83" s="7">
        <v>1.0</v>
      </c>
    </row>
    <row r="84">
      <c r="A84" s="7" t="s">
        <v>26</v>
      </c>
      <c r="B84" s="7" t="s">
        <v>35</v>
      </c>
      <c r="C84" s="7" t="s">
        <v>36</v>
      </c>
      <c r="D84" s="7" t="s">
        <v>37</v>
      </c>
      <c r="E84" s="7" t="s">
        <v>401</v>
      </c>
      <c r="F84" s="7">
        <v>98.0</v>
      </c>
      <c r="G84" s="7">
        <v>1.0</v>
      </c>
      <c r="H84" s="17"/>
      <c r="I84" s="7">
        <v>0.0</v>
      </c>
      <c r="J84" s="7">
        <v>1.0</v>
      </c>
    </row>
    <row r="85">
      <c r="A85" s="7" t="s">
        <v>26</v>
      </c>
      <c r="B85" s="7" t="s">
        <v>35</v>
      </c>
      <c r="C85" s="7" t="s">
        <v>36</v>
      </c>
      <c r="D85" s="7" t="s">
        <v>107</v>
      </c>
      <c r="E85" s="7" t="s">
        <v>327</v>
      </c>
      <c r="F85" s="7">
        <v>69.0</v>
      </c>
      <c r="G85" s="7">
        <v>1.0</v>
      </c>
      <c r="H85" s="17"/>
      <c r="I85" s="7">
        <v>3.0</v>
      </c>
      <c r="J85" s="7">
        <v>4.0</v>
      </c>
    </row>
    <row r="86">
      <c r="A86" s="7" t="s">
        <v>26</v>
      </c>
      <c r="B86" s="7" t="s">
        <v>35</v>
      </c>
      <c r="C86" s="7" t="s">
        <v>36</v>
      </c>
      <c r="D86" s="7" t="s">
        <v>206</v>
      </c>
      <c r="E86" s="7" t="s">
        <v>405</v>
      </c>
      <c r="F86" s="7">
        <v>95.0</v>
      </c>
      <c r="G86" s="7">
        <v>1.0</v>
      </c>
      <c r="H86" s="17"/>
      <c r="I86" s="7">
        <v>2.0</v>
      </c>
      <c r="J86" s="7">
        <v>1.0</v>
      </c>
    </row>
    <row r="87">
      <c r="A87" s="7" t="s">
        <v>26</v>
      </c>
      <c r="B87" s="7" t="s">
        <v>35</v>
      </c>
      <c r="C87" s="7" t="s">
        <v>36</v>
      </c>
      <c r="D87" s="7" t="s">
        <v>206</v>
      </c>
      <c r="E87" s="7" t="s">
        <v>407</v>
      </c>
      <c r="F87" s="7">
        <v>98.0</v>
      </c>
      <c r="G87" s="7">
        <v>1.0</v>
      </c>
      <c r="H87" s="17"/>
      <c r="I87" s="7">
        <v>2.0</v>
      </c>
      <c r="J87" s="7">
        <v>1.0</v>
      </c>
    </row>
    <row r="88">
      <c r="A88" s="7" t="s">
        <v>26</v>
      </c>
      <c r="B88" s="7" t="s">
        <v>35</v>
      </c>
      <c r="C88" s="7" t="s">
        <v>54</v>
      </c>
      <c r="D88" s="7" t="s">
        <v>129</v>
      </c>
      <c r="E88" s="7" t="s">
        <v>329</v>
      </c>
      <c r="F88" s="7">
        <v>81.0</v>
      </c>
      <c r="G88" s="7">
        <v>1.0</v>
      </c>
      <c r="H88" s="17"/>
      <c r="I88" s="7">
        <v>3.0</v>
      </c>
      <c r="J88" s="7">
        <v>3.0</v>
      </c>
    </row>
    <row r="89">
      <c r="A89" s="7" t="s">
        <v>26</v>
      </c>
      <c r="B89" s="7" t="s">
        <v>35</v>
      </c>
      <c r="C89" s="7" t="s">
        <v>36</v>
      </c>
      <c r="D89" s="7" t="s">
        <v>37</v>
      </c>
      <c r="E89" s="7" t="s">
        <v>410</v>
      </c>
      <c r="F89" s="7">
        <v>95.0</v>
      </c>
      <c r="G89" s="7">
        <v>1.0</v>
      </c>
      <c r="H89" s="17"/>
      <c r="I89" s="7">
        <v>1.0</v>
      </c>
      <c r="J89" s="7">
        <v>1.0</v>
      </c>
    </row>
    <row r="90">
      <c r="A90" s="7" t="s">
        <v>26</v>
      </c>
      <c r="B90" s="7" t="s">
        <v>35</v>
      </c>
      <c r="C90" s="7" t="s">
        <v>36</v>
      </c>
      <c r="D90" s="7" t="s">
        <v>37</v>
      </c>
      <c r="E90" s="7" t="s">
        <v>416</v>
      </c>
      <c r="F90" s="7">
        <v>98.0</v>
      </c>
      <c r="G90" s="7">
        <v>1.0</v>
      </c>
      <c r="H90" s="17"/>
      <c r="I90" s="7">
        <v>1.0</v>
      </c>
      <c r="J90" s="7">
        <v>1.0</v>
      </c>
    </row>
    <row r="91">
      <c r="A91" s="7" t="s">
        <v>26</v>
      </c>
      <c r="B91" s="7" t="s">
        <v>35</v>
      </c>
      <c r="C91" s="7" t="s">
        <v>36</v>
      </c>
      <c r="D91" s="7" t="s">
        <v>153</v>
      </c>
      <c r="E91" s="7" t="s">
        <v>235</v>
      </c>
      <c r="F91" s="7">
        <v>95.0</v>
      </c>
      <c r="G91" s="7">
        <v>1.0</v>
      </c>
      <c r="H91" s="17"/>
      <c r="I91" s="7">
        <v>2.0</v>
      </c>
      <c r="J91" s="7">
        <v>1.0</v>
      </c>
    </row>
    <row r="92">
      <c r="A92" s="7" t="s">
        <v>26</v>
      </c>
      <c r="B92" s="7" t="s">
        <v>35</v>
      </c>
      <c r="C92" s="7" t="s">
        <v>36</v>
      </c>
      <c r="D92" s="7" t="s">
        <v>153</v>
      </c>
      <c r="E92" s="7" t="s">
        <v>234</v>
      </c>
      <c r="F92" s="7">
        <v>98.0</v>
      </c>
      <c r="G92" s="7">
        <v>1.0</v>
      </c>
      <c r="H92" s="17"/>
      <c r="I92" s="7">
        <v>2.0</v>
      </c>
      <c r="J92" s="7">
        <v>1.0</v>
      </c>
    </row>
    <row r="93">
      <c r="A93" s="7" t="s">
        <v>26</v>
      </c>
      <c r="B93" s="7" t="s">
        <v>35</v>
      </c>
      <c r="C93" s="7" t="s">
        <v>101</v>
      </c>
      <c r="D93" s="7" t="s">
        <v>230</v>
      </c>
      <c r="E93" s="7" t="s">
        <v>233</v>
      </c>
      <c r="F93" s="7">
        <v>100.0</v>
      </c>
      <c r="G93" s="7">
        <v>1.0</v>
      </c>
      <c r="H93" s="17"/>
      <c r="I93" s="7">
        <v>0.0</v>
      </c>
      <c r="J93" s="7">
        <v>1.0</v>
      </c>
    </row>
    <row r="94">
      <c r="A94" s="7" t="s">
        <v>26</v>
      </c>
      <c r="B94" s="7" t="s">
        <v>35</v>
      </c>
      <c r="C94" s="7" t="s">
        <v>54</v>
      </c>
      <c r="D94" s="7" t="s">
        <v>106</v>
      </c>
      <c r="E94" s="7" t="s">
        <v>331</v>
      </c>
      <c r="F94" s="7">
        <v>86.0</v>
      </c>
      <c r="G94" s="7">
        <v>1.0</v>
      </c>
      <c r="H94" s="17"/>
      <c r="I94" s="7">
        <v>2.0</v>
      </c>
      <c r="J94" s="7">
        <v>2.0</v>
      </c>
    </row>
    <row r="95">
      <c r="A95" s="7" t="s">
        <v>26</v>
      </c>
      <c r="B95" s="7" t="s">
        <v>35</v>
      </c>
      <c r="C95" s="7" t="s">
        <v>36</v>
      </c>
      <c r="D95" s="7" t="s">
        <v>37</v>
      </c>
      <c r="E95" s="7" t="s">
        <v>432</v>
      </c>
      <c r="F95" s="7">
        <v>95.0</v>
      </c>
      <c r="G95" s="7">
        <v>1.0</v>
      </c>
      <c r="H95" s="17"/>
      <c r="I95" s="7">
        <v>0.0</v>
      </c>
      <c r="J95" s="7">
        <v>1.0</v>
      </c>
    </row>
    <row r="96">
      <c r="A96" s="7" t="s">
        <v>26</v>
      </c>
      <c r="B96" s="7" t="s">
        <v>35</v>
      </c>
      <c r="C96" s="7" t="s">
        <v>36</v>
      </c>
      <c r="D96" s="7" t="s">
        <v>37</v>
      </c>
      <c r="E96" s="7" t="s">
        <v>438</v>
      </c>
      <c r="F96" s="7">
        <v>98.0</v>
      </c>
      <c r="G96" s="7">
        <v>1.0</v>
      </c>
      <c r="H96" s="17"/>
      <c r="I96" s="7">
        <v>0.0</v>
      </c>
      <c r="J96" s="7">
        <v>1.0</v>
      </c>
    </row>
    <row r="97">
      <c r="A97" s="7" t="s">
        <v>26</v>
      </c>
      <c r="B97" s="7" t="s">
        <v>35</v>
      </c>
      <c r="C97" s="7" t="s">
        <v>36</v>
      </c>
      <c r="D97" s="7" t="s">
        <v>37</v>
      </c>
      <c r="E97" s="7" t="s">
        <v>439</v>
      </c>
      <c r="F97" s="7">
        <v>95.0</v>
      </c>
      <c r="G97" s="7">
        <v>1.0</v>
      </c>
      <c r="H97" s="17"/>
      <c r="I97" s="7">
        <v>0.0</v>
      </c>
      <c r="J97" s="7">
        <v>1.0</v>
      </c>
    </row>
    <row r="98">
      <c r="A98" s="7" t="s">
        <v>26</v>
      </c>
      <c r="B98" s="7" t="s">
        <v>35</v>
      </c>
      <c r="C98" s="7" t="s">
        <v>36</v>
      </c>
      <c r="D98" s="7" t="s">
        <v>37</v>
      </c>
      <c r="E98" s="7" t="s">
        <v>446</v>
      </c>
      <c r="F98" s="7">
        <v>98.0</v>
      </c>
      <c r="G98" s="7">
        <v>1.0</v>
      </c>
      <c r="H98" s="17"/>
      <c r="I98" s="7">
        <v>0.0</v>
      </c>
      <c r="J98" s="7">
        <v>1.0</v>
      </c>
    </row>
    <row r="99">
      <c r="A99" s="7" t="s">
        <v>26</v>
      </c>
      <c r="B99" s="7" t="s">
        <v>35</v>
      </c>
      <c r="C99" s="7" t="s">
        <v>101</v>
      </c>
      <c r="D99" s="7" t="s">
        <v>230</v>
      </c>
      <c r="E99" s="7" t="s">
        <v>231</v>
      </c>
      <c r="F99" s="7">
        <v>82.0</v>
      </c>
      <c r="G99" s="7">
        <v>1.0</v>
      </c>
      <c r="H99" s="17"/>
      <c r="I99" s="7">
        <v>3.0</v>
      </c>
      <c r="J99" s="7">
        <v>2.0</v>
      </c>
    </row>
    <row r="100">
      <c r="A100" s="7" t="s">
        <v>26</v>
      </c>
      <c r="B100" s="7" t="s">
        <v>35</v>
      </c>
      <c r="C100" s="7" t="s">
        <v>101</v>
      </c>
      <c r="D100" s="7" t="s">
        <v>145</v>
      </c>
      <c r="E100" s="7" t="s">
        <v>229</v>
      </c>
      <c r="F100" s="7">
        <v>94.0</v>
      </c>
      <c r="G100" s="7">
        <v>1.0</v>
      </c>
      <c r="H100" s="17"/>
      <c r="I100" s="7">
        <v>2.0</v>
      </c>
      <c r="J100" s="7">
        <v>1.0</v>
      </c>
    </row>
    <row r="101">
      <c r="A101" s="7" t="s">
        <v>26</v>
      </c>
      <c r="B101" s="7" t="s">
        <v>35</v>
      </c>
      <c r="C101" s="7" t="s">
        <v>210</v>
      </c>
      <c r="D101" s="7" t="s">
        <v>212</v>
      </c>
      <c r="E101" s="7" t="s">
        <v>213</v>
      </c>
      <c r="F101" s="7">
        <v>70.0</v>
      </c>
      <c r="G101" s="7">
        <v>1.0</v>
      </c>
      <c r="H101" s="17"/>
      <c r="I101" s="7">
        <v>10.0</v>
      </c>
      <c r="J101" s="7">
        <v>5.0</v>
      </c>
    </row>
    <row r="102">
      <c r="A102" s="7" t="s">
        <v>26</v>
      </c>
      <c r="B102" s="7" t="s">
        <v>35</v>
      </c>
      <c r="C102" s="7" t="s">
        <v>101</v>
      </c>
      <c r="D102" s="7" t="s">
        <v>110</v>
      </c>
      <c r="E102" s="7" t="s">
        <v>189</v>
      </c>
      <c r="F102" s="7">
        <v>64.0</v>
      </c>
      <c r="G102" s="7">
        <v>1.0</v>
      </c>
      <c r="H102" s="17"/>
      <c r="I102" s="7">
        <v>4.0</v>
      </c>
      <c r="J102" s="7">
        <v>6.0</v>
      </c>
    </row>
    <row r="103">
      <c r="A103" s="7" t="s">
        <v>26</v>
      </c>
      <c r="B103" s="7" t="s">
        <v>35</v>
      </c>
      <c r="C103" s="7" t="s">
        <v>101</v>
      </c>
      <c r="D103" s="7" t="s">
        <v>186</v>
      </c>
      <c r="E103" s="7" t="s">
        <v>187</v>
      </c>
      <c r="F103" s="7">
        <v>100.0</v>
      </c>
      <c r="G103" s="7">
        <v>1.0</v>
      </c>
      <c r="H103" s="17"/>
      <c r="I103" s="7">
        <v>0.0</v>
      </c>
      <c r="J103" s="7">
        <v>0.0</v>
      </c>
    </row>
    <row r="104">
      <c r="A104" s="7" t="s">
        <v>26</v>
      </c>
      <c r="B104" s="7" t="s">
        <v>35</v>
      </c>
      <c r="C104" s="7" t="s">
        <v>101</v>
      </c>
      <c r="D104" s="7" t="s">
        <v>184</v>
      </c>
      <c r="E104" s="7" t="s">
        <v>185</v>
      </c>
      <c r="F104" s="7">
        <v>89.0</v>
      </c>
      <c r="G104" s="7">
        <v>1.0</v>
      </c>
      <c r="H104" s="17"/>
      <c r="I104" s="7">
        <v>4.0</v>
      </c>
      <c r="J104" s="7">
        <v>1.0</v>
      </c>
    </row>
    <row r="105">
      <c r="A105" s="7" t="s">
        <v>26</v>
      </c>
      <c r="B105" s="7" t="s">
        <v>35</v>
      </c>
      <c r="C105" s="7" t="s">
        <v>36</v>
      </c>
      <c r="D105" s="7" t="s">
        <v>37</v>
      </c>
      <c r="E105" s="7" t="s">
        <v>359</v>
      </c>
      <c r="F105" s="7">
        <v>95.0</v>
      </c>
      <c r="G105" s="7">
        <v>1.0</v>
      </c>
      <c r="H105" s="17"/>
      <c r="I105" s="7">
        <v>0.0</v>
      </c>
      <c r="J105" s="7">
        <v>1.0</v>
      </c>
    </row>
    <row r="106">
      <c r="A106" s="7" t="s">
        <v>26</v>
      </c>
      <c r="B106" s="7" t="s">
        <v>35</v>
      </c>
      <c r="C106" s="7" t="s">
        <v>36</v>
      </c>
      <c r="D106" s="7" t="s">
        <v>37</v>
      </c>
      <c r="E106" s="7" t="s">
        <v>360</v>
      </c>
      <c r="F106" s="7">
        <v>98.0</v>
      </c>
      <c r="G106" s="7">
        <v>1.0</v>
      </c>
      <c r="H106" s="17"/>
      <c r="I106" s="7">
        <v>0.0</v>
      </c>
      <c r="J106" s="7">
        <v>1.0</v>
      </c>
    </row>
    <row r="107">
      <c r="A107" s="7" t="s">
        <v>26</v>
      </c>
      <c r="B107" s="7" t="s">
        <v>35</v>
      </c>
      <c r="C107" s="7" t="s">
        <v>36</v>
      </c>
      <c r="D107" s="7" t="s">
        <v>37</v>
      </c>
      <c r="E107" s="7" t="s">
        <v>368</v>
      </c>
      <c r="F107" s="7">
        <v>95.0</v>
      </c>
      <c r="G107" s="7">
        <v>1.0</v>
      </c>
      <c r="H107" s="17"/>
      <c r="I107" s="7">
        <v>1.0</v>
      </c>
      <c r="J107" s="7">
        <v>1.0</v>
      </c>
    </row>
    <row r="108">
      <c r="A108" s="7" t="s">
        <v>26</v>
      </c>
      <c r="B108" s="7" t="s">
        <v>35</v>
      </c>
      <c r="C108" s="7" t="s">
        <v>36</v>
      </c>
      <c r="D108" s="7" t="s">
        <v>37</v>
      </c>
      <c r="E108" s="7" t="s">
        <v>369</v>
      </c>
      <c r="F108" s="7">
        <v>98.0</v>
      </c>
      <c r="G108" s="7">
        <v>1.0</v>
      </c>
      <c r="H108" s="17"/>
      <c r="I108" s="7">
        <v>1.0</v>
      </c>
      <c r="J108" s="7">
        <v>1.0</v>
      </c>
    </row>
    <row r="109">
      <c r="A109" s="7" t="s">
        <v>26</v>
      </c>
      <c r="B109" s="7" t="s">
        <v>35</v>
      </c>
      <c r="C109" s="7" t="s">
        <v>54</v>
      </c>
      <c r="D109" s="7" t="s">
        <v>137</v>
      </c>
      <c r="E109" s="7" t="s">
        <v>371</v>
      </c>
      <c r="F109" s="7">
        <v>81.0</v>
      </c>
      <c r="G109" s="7">
        <v>1.0</v>
      </c>
      <c r="H109" s="17"/>
      <c r="I109" s="7">
        <v>3.0</v>
      </c>
      <c r="J109" s="7">
        <v>3.0</v>
      </c>
    </row>
    <row r="110">
      <c r="A110" s="7" t="s">
        <v>26</v>
      </c>
      <c r="B110" s="7" t="s">
        <v>35</v>
      </c>
      <c r="C110" s="7" t="s">
        <v>36</v>
      </c>
      <c r="D110" s="7" t="s">
        <v>37</v>
      </c>
      <c r="E110" s="7" t="s">
        <v>512</v>
      </c>
      <c r="F110" s="7">
        <v>95.0</v>
      </c>
      <c r="G110" s="7">
        <v>1.0</v>
      </c>
      <c r="H110" s="17"/>
      <c r="I110" s="7">
        <v>0.0</v>
      </c>
      <c r="J110" s="7">
        <v>1.0</v>
      </c>
    </row>
    <row r="111">
      <c r="A111" s="7" t="s">
        <v>26</v>
      </c>
      <c r="B111" s="7" t="s">
        <v>35</v>
      </c>
      <c r="C111" s="7" t="s">
        <v>36</v>
      </c>
      <c r="D111" s="7" t="s">
        <v>37</v>
      </c>
      <c r="E111" s="7" t="s">
        <v>514</v>
      </c>
      <c r="F111" s="7">
        <v>98.0</v>
      </c>
      <c r="G111" s="7">
        <v>1.0</v>
      </c>
      <c r="H111" s="17"/>
      <c r="I111" s="7">
        <v>0.0</v>
      </c>
      <c r="J111" s="7">
        <v>1.0</v>
      </c>
    </row>
    <row r="112">
      <c r="A112" s="7" t="s">
        <v>26</v>
      </c>
      <c r="B112" s="7" t="s">
        <v>35</v>
      </c>
      <c r="C112" s="7" t="s">
        <v>36</v>
      </c>
      <c r="D112" s="7" t="s">
        <v>37</v>
      </c>
      <c r="E112" s="7" t="s">
        <v>464</v>
      </c>
      <c r="F112" s="7">
        <v>95.0</v>
      </c>
      <c r="G112" s="7">
        <v>1.0</v>
      </c>
      <c r="H112" s="17"/>
      <c r="I112" s="7">
        <v>0.0</v>
      </c>
      <c r="J112" s="7">
        <v>1.0</v>
      </c>
    </row>
    <row r="113">
      <c r="A113" s="7" t="s">
        <v>26</v>
      </c>
      <c r="B113" s="7" t="s">
        <v>35</v>
      </c>
      <c r="C113" s="7" t="s">
        <v>36</v>
      </c>
      <c r="D113" s="7" t="s">
        <v>37</v>
      </c>
      <c r="E113" s="7" t="s">
        <v>466</v>
      </c>
      <c r="F113" s="7">
        <v>98.0</v>
      </c>
      <c r="G113" s="7">
        <v>1.0</v>
      </c>
      <c r="H113" s="17"/>
      <c r="I113" s="7">
        <v>0.0</v>
      </c>
      <c r="J113" s="7">
        <v>1.0</v>
      </c>
    </row>
    <row r="114">
      <c r="A114" s="7" t="s">
        <v>26</v>
      </c>
      <c r="B114" s="7" t="s">
        <v>35</v>
      </c>
      <c r="C114" s="7" t="s">
        <v>36</v>
      </c>
      <c r="D114" s="7" t="s">
        <v>37</v>
      </c>
      <c r="E114" s="7" t="s">
        <v>372</v>
      </c>
      <c r="F114" s="7">
        <v>95.0</v>
      </c>
      <c r="G114" s="7">
        <v>1.0</v>
      </c>
      <c r="H114" s="17"/>
      <c r="I114" s="7">
        <v>0.0</v>
      </c>
      <c r="J114" s="7">
        <v>1.0</v>
      </c>
    </row>
    <row r="115">
      <c r="A115" s="7" t="s">
        <v>26</v>
      </c>
      <c r="B115" s="7" t="s">
        <v>35</v>
      </c>
      <c r="C115" s="7" t="s">
        <v>36</v>
      </c>
      <c r="D115" s="7" t="s">
        <v>37</v>
      </c>
      <c r="E115" s="7" t="s">
        <v>373</v>
      </c>
      <c r="F115" s="7">
        <v>98.0</v>
      </c>
      <c r="G115" s="7">
        <v>1.0</v>
      </c>
      <c r="H115" s="17"/>
      <c r="I115" s="7">
        <v>0.0</v>
      </c>
      <c r="J115" s="7">
        <v>1.0</v>
      </c>
    </row>
    <row r="116">
      <c r="A116" s="7" t="s">
        <v>26</v>
      </c>
      <c r="B116" s="7" t="s">
        <v>35</v>
      </c>
      <c r="C116" s="7" t="s">
        <v>36</v>
      </c>
      <c r="D116" s="7" t="s">
        <v>262</v>
      </c>
      <c r="E116" s="7" t="s">
        <v>180</v>
      </c>
      <c r="F116" s="7">
        <v>95.0</v>
      </c>
      <c r="G116" s="7">
        <v>1.0</v>
      </c>
      <c r="H116" s="17"/>
      <c r="I116" s="7">
        <v>0.0</v>
      </c>
      <c r="J116" s="7">
        <v>1.0</v>
      </c>
    </row>
    <row r="117">
      <c r="A117" s="7" t="s">
        <v>26</v>
      </c>
      <c r="B117" s="7" t="s">
        <v>35</v>
      </c>
      <c r="C117" s="7" t="s">
        <v>36</v>
      </c>
      <c r="D117" s="7" t="s">
        <v>343</v>
      </c>
      <c r="E117" s="7" t="s">
        <v>180</v>
      </c>
      <c r="F117" s="7">
        <v>95.0</v>
      </c>
      <c r="G117" s="7">
        <v>1.0</v>
      </c>
      <c r="H117" s="17"/>
      <c r="I117" s="7">
        <v>0.0</v>
      </c>
      <c r="J117" s="7">
        <v>1.0</v>
      </c>
    </row>
    <row r="118">
      <c r="A118" s="7" t="s">
        <v>26</v>
      </c>
      <c r="B118" s="7" t="s">
        <v>35</v>
      </c>
      <c r="C118" s="7" t="s">
        <v>36</v>
      </c>
      <c r="D118" s="7" t="s">
        <v>242</v>
      </c>
      <c r="E118" s="7" t="s">
        <v>180</v>
      </c>
      <c r="F118" s="7">
        <v>95.0</v>
      </c>
      <c r="G118" s="7">
        <v>1.0</v>
      </c>
      <c r="H118" s="17"/>
      <c r="I118" s="7">
        <v>0.0</v>
      </c>
      <c r="J118" s="7">
        <v>1.0</v>
      </c>
    </row>
    <row r="119">
      <c r="A119" s="7" t="s">
        <v>26</v>
      </c>
      <c r="B119" s="7" t="s">
        <v>35</v>
      </c>
      <c r="C119" s="7" t="s">
        <v>36</v>
      </c>
      <c r="D119" s="7" t="s">
        <v>37</v>
      </c>
      <c r="E119" s="7" t="s">
        <v>180</v>
      </c>
      <c r="F119" s="7">
        <v>95.0</v>
      </c>
      <c r="G119" s="7">
        <v>1.0</v>
      </c>
      <c r="H119" s="17"/>
      <c r="I119" s="7">
        <v>0.0</v>
      </c>
      <c r="J119" s="7">
        <v>1.0</v>
      </c>
    </row>
    <row r="120">
      <c r="A120" s="7" t="s">
        <v>26</v>
      </c>
      <c r="B120" s="7" t="s">
        <v>35</v>
      </c>
      <c r="C120" s="7" t="s">
        <v>36</v>
      </c>
      <c r="D120" s="7" t="s">
        <v>262</v>
      </c>
      <c r="E120" s="7" t="s">
        <v>178</v>
      </c>
      <c r="F120" s="7">
        <v>98.0</v>
      </c>
      <c r="G120" s="7">
        <v>1.0</v>
      </c>
      <c r="H120" s="17"/>
      <c r="I120" s="7">
        <v>0.0</v>
      </c>
      <c r="J120" s="7">
        <v>1.0</v>
      </c>
    </row>
    <row r="121">
      <c r="A121" s="7" t="s">
        <v>26</v>
      </c>
      <c r="B121" s="7" t="s">
        <v>35</v>
      </c>
      <c r="C121" s="7" t="s">
        <v>36</v>
      </c>
      <c r="D121" s="7" t="s">
        <v>343</v>
      </c>
      <c r="E121" s="7" t="s">
        <v>178</v>
      </c>
      <c r="F121" s="7">
        <v>98.0</v>
      </c>
      <c r="G121" s="7">
        <v>1.0</v>
      </c>
      <c r="H121" s="17"/>
      <c r="I121" s="7">
        <v>0.0</v>
      </c>
      <c r="J121" s="7">
        <v>1.0</v>
      </c>
    </row>
    <row r="122">
      <c r="A122" s="7" t="s">
        <v>26</v>
      </c>
      <c r="B122" s="7" t="s">
        <v>35</v>
      </c>
      <c r="C122" s="7" t="s">
        <v>36</v>
      </c>
      <c r="D122" s="7" t="s">
        <v>242</v>
      </c>
      <c r="E122" s="7" t="s">
        <v>178</v>
      </c>
      <c r="F122" s="7">
        <v>98.0</v>
      </c>
      <c r="G122" s="7">
        <v>1.0</v>
      </c>
      <c r="H122" s="17"/>
      <c r="I122" s="7">
        <v>0.0</v>
      </c>
      <c r="J122" s="7">
        <v>1.0</v>
      </c>
    </row>
    <row r="123">
      <c r="A123" s="7" t="s">
        <v>26</v>
      </c>
      <c r="B123" s="7" t="s">
        <v>35</v>
      </c>
      <c r="C123" s="7" t="s">
        <v>36</v>
      </c>
      <c r="D123" s="7" t="s">
        <v>37</v>
      </c>
      <c r="E123" s="7" t="s">
        <v>178</v>
      </c>
      <c r="F123" s="7">
        <v>98.0</v>
      </c>
      <c r="G123" s="7">
        <v>1.0</v>
      </c>
      <c r="H123" s="17"/>
      <c r="I123" s="7">
        <v>0.0</v>
      </c>
      <c r="J123" s="7">
        <v>1.0</v>
      </c>
    </row>
    <row r="124">
      <c r="A124" s="7" t="s">
        <v>26</v>
      </c>
      <c r="B124" s="7" t="s">
        <v>35</v>
      </c>
      <c r="C124" s="7" t="s">
        <v>101</v>
      </c>
      <c r="D124" s="7" t="s">
        <v>103</v>
      </c>
      <c r="E124" s="7" t="s">
        <v>176</v>
      </c>
      <c r="F124" s="7">
        <v>100.0</v>
      </c>
      <c r="G124" s="7">
        <v>1.0</v>
      </c>
      <c r="H124" s="17"/>
      <c r="I124" s="7">
        <v>1.0</v>
      </c>
      <c r="J124" s="7">
        <v>1.0</v>
      </c>
    </row>
    <row r="125">
      <c r="A125" s="7" t="s">
        <v>26</v>
      </c>
      <c r="B125" s="7" t="s">
        <v>35</v>
      </c>
      <c r="C125" s="7" t="s">
        <v>36</v>
      </c>
      <c r="D125" s="7" t="s">
        <v>80</v>
      </c>
      <c r="E125" s="7" t="s">
        <v>387</v>
      </c>
      <c r="F125" s="7">
        <v>95.0</v>
      </c>
      <c r="G125" s="7">
        <v>1.0</v>
      </c>
      <c r="H125" s="17"/>
      <c r="I125" s="7">
        <v>0.0</v>
      </c>
      <c r="J125" s="7">
        <v>1.0</v>
      </c>
    </row>
    <row r="126">
      <c r="A126" s="7" t="s">
        <v>26</v>
      </c>
      <c r="B126" s="7" t="s">
        <v>35</v>
      </c>
      <c r="C126" s="7" t="s">
        <v>36</v>
      </c>
      <c r="D126" s="7" t="s">
        <v>80</v>
      </c>
      <c r="E126" s="7" t="s">
        <v>389</v>
      </c>
      <c r="F126" s="7">
        <v>98.0</v>
      </c>
      <c r="G126" s="7">
        <v>1.0</v>
      </c>
      <c r="H126" s="17"/>
      <c r="I126" s="7">
        <v>0.0</v>
      </c>
      <c r="J126" s="7">
        <v>1.0</v>
      </c>
    </row>
    <row r="127">
      <c r="A127" s="7" t="s">
        <v>26</v>
      </c>
      <c r="B127" s="7" t="s">
        <v>35</v>
      </c>
      <c r="C127" s="7" t="s">
        <v>36</v>
      </c>
      <c r="D127" s="7" t="s">
        <v>80</v>
      </c>
      <c r="E127" s="7" t="s">
        <v>390</v>
      </c>
      <c r="F127" s="7">
        <v>95.0</v>
      </c>
      <c r="G127" s="7">
        <v>1.0</v>
      </c>
      <c r="H127" s="17"/>
      <c r="I127" s="7">
        <v>0.0</v>
      </c>
      <c r="J127" s="7">
        <v>1.0</v>
      </c>
    </row>
    <row r="128">
      <c r="A128" s="7" t="s">
        <v>26</v>
      </c>
      <c r="B128" s="7" t="s">
        <v>35</v>
      </c>
      <c r="C128" s="7" t="s">
        <v>36</v>
      </c>
      <c r="D128" s="7" t="s">
        <v>80</v>
      </c>
      <c r="E128" s="7" t="s">
        <v>392</v>
      </c>
      <c r="F128" s="7">
        <v>98.0</v>
      </c>
      <c r="G128" s="7">
        <v>1.0</v>
      </c>
      <c r="H128" s="17"/>
      <c r="I128" s="7">
        <v>0.0</v>
      </c>
      <c r="J128" s="7">
        <v>1.0</v>
      </c>
    </row>
    <row r="129">
      <c r="A129" s="7" t="s">
        <v>26</v>
      </c>
      <c r="B129" s="7" t="s">
        <v>35</v>
      </c>
      <c r="C129" s="7" t="s">
        <v>36</v>
      </c>
      <c r="D129" s="7" t="s">
        <v>80</v>
      </c>
      <c r="E129" s="7" t="s">
        <v>395</v>
      </c>
      <c r="F129" s="7">
        <v>95.0</v>
      </c>
      <c r="G129" s="7">
        <v>1.0</v>
      </c>
      <c r="H129" s="17"/>
      <c r="I129" s="7">
        <v>0.0</v>
      </c>
      <c r="J129" s="7">
        <v>1.0</v>
      </c>
    </row>
    <row r="130">
      <c r="A130" s="7" t="s">
        <v>26</v>
      </c>
      <c r="B130" s="7" t="s">
        <v>35</v>
      </c>
      <c r="C130" s="7" t="s">
        <v>36</v>
      </c>
      <c r="D130" s="7" t="s">
        <v>80</v>
      </c>
      <c r="E130" s="7" t="s">
        <v>396</v>
      </c>
      <c r="F130" s="7">
        <v>98.0</v>
      </c>
      <c r="G130" s="7">
        <v>1.0</v>
      </c>
      <c r="H130" s="17"/>
      <c r="I130" s="7">
        <v>0.0</v>
      </c>
      <c r="J130" s="7">
        <v>1.0</v>
      </c>
    </row>
    <row r="131">
      <c r="A131" s="7" t="s">
        <v>26</v>
      </c>
      <c r="B131" s="7" t="s">
        <v>35</v>
      </c>
      <c r="C131" s="7" t="s">
        <v>36</v>
      </c>
      <c r="D131" s="7" t="s">
        <v>80</v>
      </c>
      <c r="E131" s="7" t="s">
        <v>565</v>
      </c>
      <c r="F131" s="7">
        <v>95.0</v>
      </c>
      <c r="G131" s="7">
        <v>1.0</v>
      </c>
      <c r="H131" s="17"/>
      <c r="I131" s="7">
        <v>1.0</v>
      </c>
      <c r="J131" s="7">
        <v>1.0</v>
      </c>
    </row>
    <row r="132">
      <c r="A132" s="7" t="s">
        <v>26</v>
      </c>
      <c r="B132" s="7" t="s">
        <v>35</v>
      </c>
      <c r="C132" s="7" t="s">
        <v>36</v>
      </c>
      <c r="D132" s="7" t="s">
        <v>80</v>
      </c>
      <c r="E132" s="7" t="s">
        <v>566</v>
      </c>
      <c r="F132" s="7">
        <v>98.0</v>
      </c>
      <c r="G132" s="7">
        <v>1.0</v>
      </c>
      <c r="H132" s="17"/>
      <c r="I132" s="7">
        <v>1.0</v>
      </c>
      <c r="J132" s="7">
        <v>1.0</v>
      </c>
    </row>
    <row r="133">
      <c r="A133" s="7" t="s">
        <v>26</v>
      </c>
      <c r="B133" s="7" t="s">
        <v>35</v>
      </c>
      <c r="C133" s="7" t="s">
        <v>36</v>
      </c>
      <c r="D133" s="7" t="s">
        <v>80</v>
      </c>
      <c r="E133" s="7" t="s">
        <v>568</v>
      </c>
      <c r="F133" s="7">
        <v>95.0</v>
      </c>
      <c r="G133" s="7">
        <v>1.0</v>
      </c>
      <c r="H133" s="17"/>
      <c r="I133" s="7">
        <v>1.0</v>
      </c>
      <c r="J133" s="7">
        <v>1.0</v>
      </c>
    </row>
    <row r="134">
      <c r="A134" s="7" t="s">
        <v>26</v>
      </c>
      <c r="B134" s="7" t="s">
        <v>35</v>
      </c>
      <c r="C134" s="7" t="s">
        <v>36</v>
      </c>
      <c r="D134" s="7" t="s">
        <v>80</v>
      </c>
      <c r="E134" s="7" t="s">
        <v>570</v>
      </c>
      <c r="F134" s="7">
        <v>98.0</v>
      </c>
      <c r="G134" s="7">
        <v>1.0</v>
      </c>
      <c r="H134" s="17"/>
      <c r="I134" s="7">
        <v>1.0</v>
      </c>
      <c r="J134" s="7">
        <v>1.0</v>
      </c>
    </row>
    <row r="135">
      <c r="A135" s="7" t="s">
        <v>26</v>
      </c>
      <c r="B135" s="7" t="s">
        <v>35</v>
      </c>
      <c r="C135" s="7" t="s">
        <v>36</v>
      </c>
      <c r="D135" s="7" t="s">
        <v>37</v>
      </c>
      <c r="E135" s="7" t="s">
        <v>400</v>
      </c>
      <c r="F135" s="7">
        <v>95.0</v>
      </c>
      <c r="G135" s="7">
        <v>1.0</v>
      </c>
      <c r="H135" s="17"/>
      <c r="I135" s="7">
        <v>0.0</v>
      </c>
      <c r="J135" s="7">
        <v>1.0</v>
      </c>
    </row>
    <row r="136">
      <c r="A136" s="7" t="s">
        <v>26</v>
      </c>
      <c r="B136" s="7" t="s">
        <v>35</v>
      </c>
      <c r="C136" s="7" t="s">
        <v>36</v>
      </c>
      <c r="D136" s="7" t="s">
        <v>37</v>
      </c>
      <c r="E136" s="7" t="s">
        <v>403</v>
      </c>
      <c r="F136" s="7">
        <v>98.0</v>
      </c>
      <c r="G136" s="7">
        <v>1.0</v>
      </c>
      <c r="H136" s="17"/>
      <c r="I136" s="7">
        <v>0.0</v>
      </c>
      <c r="J136" s="7">
        <v>1.0</v>
      </c>
    </row>
    <row r="137">
      <c r="A137" s="7" t="s">
        <v>26</v>
      </c>
      <c r="B137" s="7" t="s">
        <v>35</v>
      </c>
      <c r="C137" s="7" t="s">
        <v>36</v>
      </c>
      <c r="D137" s="7" t="s">
        <v>37</v>
      </c>
      <c r="E137" s="7" t="s">
        <v>408</v>
      </c>
      <c r="F137" s="7">
        <v>95.0</v>
      </c>
      <c r="G137" s="7">
        <v>1.0</v>
      </c>
      <c r="H137" s="17"/>
      <c r="I137" s="7">
        <v>0.0</v>
      </c>
      <c r="J137" s="7">
        <v>1.0</v>
      </c>
    </row>
    <row r="138">
      <c r="A138" s="7" t="s">
        <v>26</v>
      </c>
      <c r="B138" s="7" t="s">
        <v>35</v>
      </c>
      <c r="C138" s="7" t="s">
        <v>36</v>
      </c>
      <c r="D138" s="7" t="s">
        <v>37</v>
      </c>
      <c r="E138" s="7" t="s">
        <v>409</v>
      </c>
      <c r="F138" s="7">
        <v>98.0</v>
      </c>
      <c r="G138" s="7">
        <v>1.0</v>
      </c>
      <c r="H138" s="17"/>
      <c r="I138" s="7">
        <v>0.0</v>
      </c>
      <c r="J138" s="7">
        <v>1.0</v>
      </c>
    </row>
    <row r="139">
      <c r="A139" s="7" t="s">
        <v>26</v>
      </c>
      <c r="B139" s="7" t="s">
        <v>35</v>
      </c>
      <c r="C139" s="7" t="s">
        <v>54</v>
      </c>
      <c r="D139" s="7" t="s">
        <v>106</v>
      </c>
      <c r="E139" s="7" t="s">
        <v>173</v>
      </c>
      <c r="F139" s="7">
        <v>68.0</v>
      </c>
      <c r="G139" s="7">
        <v>1.0</v>
      </c>
      <c r="H139" s="17"/>
      <c r="I139" s="7">
        <v>5.0</v>
      </c>
      <c r="J139" s="7">
        <v>6.0</v>
      </c>
    </row>
    <row r="140">
      <c r="A140" s="7" t="s">
        <v>26</v>
      </c>
      <c r="B140" s="7" t="s">
        <v>35</v>
      </c>
      <c r="C140" s="7" t="s">
        <v>36</v>
      </c>
      <c r="D140" s="7" t="s">
        <v>583</v>
      </c>
      <c r="E140" s="7" t="s">
        <v>594</v>
      </c>
      <c r="F140" s="7">
        <v>95.0</v>
      </c>
      <c r="G140" s="7">
        <v>1.0</v>
      </c>
      <c r="H140" s="17"/>
      <c r="I140" s="7">
        <v>1.0</v>
      </c>
      <c r="J140" s="7">
        <v>1.0</v>
      </c>
    </row>
    <row r="141">
      <c r="A141" s="7" t="s">
        <v>26</v>
      </c>
      <c r="B141" s="7" t="s">
        <v>35</v>
      </c>
      <c r="C141" s="7" t="s">
        <v>36</v>
      </c>
      <c r="D141" s="7" t="s">
        <v>583</v>
      </c>
      <c r="E141" s="7" t="s">
        <v>596</v>
      </c>
      <c r="F141" s="7">
        <v>98.0</v>
      </c>
      <c r="G141" s="7">
        <v>1.0</v>
      </c>
      <c r="H141" s="17"/>
      <c r="I141" s="7">
        <v>1.0</v>
      </c>
      <c r="J141" s="7">
        <v>1.0</v>
      </c>
    </row>
    <row r="142">
      <c r="A142" s="7" t="s">
        <v>26</v>
      </c>
      <c r="B142" s="7" t="s">
        <v>35</v>
      </c>
      <c r="C142" s="7" t="s">
        <v>36</v>
      </c>
      <c r="D142" s="7" t="s">
        <v>37</v>
      </c>
      <c r="E142" s="7" t="s">
        <v>411</v>
      </c>
      <c r="F142" s="7">
        <v>95.0</v>
      </c>
      <c r="G142" s="7">
        <v>1.0</v>
      </c>
      <c r="H142" s="17"/>
      <c r="I142" s="7">
        <v>0.0</v>
      </c>
      <c r="J142" s="7">
        <v>1.0</v>
      </c>
    </row>
    <row r="143">
      <c r="A143" s="7" t="s">
        <v>26</v>
      </c>
      <c r="B143" s="7" t="s">
        <v>35</v>
      </c>
      <c r="C143" s="7" t="s">
        <v>36</v>
      </c>
      <c r="D143" s="7" t="s">
        <v>37</v>
      </c>
      <c r="E143" s="7" t="s">
        <v>414</v>
      </c>
      <c r="F143" s="7">
        <v>98.0</v>
      </c>
      <c r="G143" s="7">
        <v>1.0</v>
      </c>
      <c r="H143" s="17"/>
      <c r="I143" s="7">
        <v>0.0</v>
      </c>
      <c r="J143" s="7">
        <v>1.0</v>
      </c>
    </row>
    <row r="144">
      <c r="A144" s="7" t="s">
        <v>26</v>
      </c>
      <c r="B144" s="7" t="s">
        <v>35</v>
      </c>
      <c r="C144" s="7" t="s">
        <v>54</v>
      </c>
      <c r="D144" s="7" t="s">
        <v>56</v>
      </c>
      <c r="E144" s="7" t="s">
        <v>599</v>
      </c>
      <c r="F144" s="7">
        <v>77.0</v>
      </c>
      <c r="G144" s="7">
        <v>1.0</v>
      </c>
      <c r="H144" s="17"/>
      <c r="I144" s="7">
        <v>4.0</v>
      </c>
      <c r="J144" s="7">
        <v>4.0</v>
      </c>
    </row>
    <row r="145">
      <c r="A145" s="7" t="s">
        <v>26</v>
      </c>
      <c r="B145" s="7" t="s">
        <v>35</v>
      </c>
      <c r="C145" s="7" t="s">
        <v>54</v>
      </c>
      <c r="D145" s="7" t="s">
        <v>56</v>
      </c>
      <c r="E145" s="7" t="s">
        <v>434</v>
      </c>
      <c r="F145" s="7">
        <v>90.0</v>
      </c>
      <c r="G145" s="7">
        <v>1.0</v>
      </c>
      <c r="H145" s="17"/>
      <c r="I145" s="7">
        <v>4.0</v>
      </c>
      <c r="J145" s="7">
        <v>1.0</v>
      </c>
    </row>
    <row r="146">
      <c r="A146" s="7" t="s">
        <v>26</v>
      </c>
      <c r="B146" s="7" t="s">
        <v>35</v>
      </c>
      <c r="C146" s="7" t="s">
        <v>36</v>
      </c>
      <c r="D146" s="7" t="s">
        <v>80</v>
      </c>
      <c r="E146" s="7" t="s">
        <v>435</v>
      </c>
      <c r="F146" s="7">
        <v>95.0</v>
      </c>
      <c r="G146" s="7">
        <v>1.0</v>
      </c>
      <c r="H146" s="17"/>
      <c r="I146" s="7">
        <v>0.0</v>
      </c>
      <c r="J146" s="7">
        <v>1.0</v>
      </c>
    </row>
    <row r="147">
      <c r="A147" s="7" t="s">
        <v>26</v>
      </c>
      <c r="B147" s="7" t="s">
        <v>35</v>
      </c>
      <c r="C147" s="7" t="s">
        <v>36</v>
      </c>
      <c r="D147" s="7" t="s">
        <v>80</v>
      </c>
      <c r="E147" s="7" t="s">
        <v>437</v>
      </c>
      <c r="F147" s="7">
        <v>98.0</v>
      </c>
      <c r="G147" s="7">
        <v>1.0</v>
      </c>
      <c r="H147" s="17"/>
      <c r="I147" s="7">
        <v>0.0</v>
      </c>
      <c r="J147" s="7">
        <v>1.0</v>
      </c>
    </row>
    <row r="148">
      <c r="A148" s="7" t="s">
        <v>26</v>
      </c>
      <c r="B148" s="7" t="s">
        <v>35</v>
      </c>
      <c r="C148" s="7" t="s">
        <v>36</v>
      </c>
      <c r="D148" s="7" t="s">
        <v>80</v>
      </c>
      <c r="E148" s="7" t="s">
        <v>440</v>
      </c>
      <c r="F148" s="7">
        <v>95.0</v>
      </c>
      <c r="G148" s="7">
        <v>1.0</v>
      </c>
      <c r="H148" s="17"/>
      <c r="I148" s="7">
        <v>0.0</v>
      </c>
      <c r="J148" s="7">
        <v>1.0</v>
      </c>
    </row>
    <row r="149">
      <c r="A149" s="7" t="s">
        <v>26</v>
      </c>
      <c r="B149" s="7" t="s">
        <v>35</v>
      </c>
      <c r="C149" s="7" t="s">
        <v>36</v>
      </c>
      <c r="D149" s="7" t="s">
        <v>80</v>
      </c>
      <c r="E149" s="7" t="s">
        <v>445</v>
      </c>
      <c r="F149" s="7">
        <v>98.0</v>
      </c>
      <c r="G149" s="7">
        <v>1.0</v>
      </c>
      <c r="H149" s="17"/>
      <c r="I149" s="7">
        <v>0.0</v>
      </c>
      <c r="J149" s="7">
        <v>1.0</v>
      </c>
    </row>
    <row r="150">
      <c r="A150" s="7" t="s">
        <v>26</v>
      </c>
      <c r="B150" s="7" t="s">
        <v>35</v>
      </c>
      <c r="C150" s="7" t="s">
        <v>36</v>
      </c>
      <c r="D150" s="7" t="s">
        <v>83</v>
      </c>
      <c r="E150" s="7" t="s">
        <v>168</v>
      </c>
      <c r="F150" s="7">
        <v>95.0</v>
      </c>
      <c r="G150" s="7">
        <v>1.0</v>
      </c>
      <c r="H150" s="17"/>
      <c r="I150" s="7">
        <v>0.0</v>
      </c>
      <c r="J150" s="7">
        <v>1.0</v>
      </c>
    </row>
    <row r="151">
      <c r="A151" s="7" t="s">
        <v>26</v>
      </c>
      <c r="B151" s="7" t="s">
        <v>35</v>
      </c>
      <c r="C151" s="7" t="s">
        <v>36</v>
      </c>
      <c r="D151" s="7" t="s">
        <v>83</v>
      </c>
      <c r="E151" s="7" t="s">
        <v>167</v>
      </c>
      <c r="F151" s="7">
        <v>98.0</v>
      </c>
      <c r="G151" s="7">
        <v>1.0</v>
      </c>
      <c r="H151" s="17"/>
      <c r="I151" s="7">
        <v>0.0</v>
      </c>
      <c r="J151" s="7">
        <v>1.0</v>
      </c>
    </row>
    <row r="152">
      <c r="A152" s="7" t="s">
        <v>26</v>
      </c>
      <c r="B152" s="7" t="s">
        <v>35</v>
      </c>
      <c r="C152" s="7" t="s">
        <v>36</v>
      </c>
      <c r="D152" s="7" t="s">
        <v>50</v>
      </c>
      <c r="E152" s="7" t="s">
        <v>452</v>
      </c>
      <c r="F152" s="7">
        <v>95.0</v>
      </c>
      <c r="G152" s="7">
        <v>1.0</v>
      </c>
      <c r="H152" s="17"/>
      <c r="I152" s="7">
        <v>0.0</v>
      </c>
      <c r="J152" s="7">
        <v>1.0</v>
      </c>
    </row>
    <row r="153">
      <c r="A153" s="7" t="s">
        <v>26</v>
      </c>
      <c r="B153" s="7" t="s">
        <v>35</v>
      </c>
      <c r="C153" s="7" t="s">
        <v>36</v>
      </c>
      <c r="D153" s="7" t="s">
        <v>50</v>
      </c>
      <c r="E153" s="7" t="s">
        <v>455</v>
      </c>
      <c r="F153" s="7">
        <v>98.0</v>
      </c>
      <c r="G153" s="7">
        <v>1.0</v>
      </c>
      <c r="H153" s="17"/>
      <c r="I153" s="7">
        <v>0.0</v>
      </c>
      <c r="J153" s="7">
        <v>1.0</v>
      </c>
    </row>
    <row r="154">
      <c r="A154" s="7" t="s">
        <v>26</v>
      </c>
      <c r="B154" s="7" t="s">
        <v>35</v>
      </c>
      <c r="C154" s="7" t="s">
        <v>36</v>
      </c>
      <c r="D154" s="7" t="s">
        <v>37</v>
      </c>
      <c r="E154" s="7" t="s">
        <v>612</v>
      </c>
      <c r="F154" s="7">
        <v>95.0</v>
      </c>
      <c r="G154" s="7">
        <v>1.0</v>
      </c>
      <c r="H154" s="17"/>
      <c r="I154" s="7">
        <v>0.0</v>
      </c>
      <c r="J154" s="7">
        <v>1.0</v>
      </c>
    </row>
    <row r="155">
      <c r="A155" s="7" t="s">
        <v>26</v>
      </c>
      <c r="B155" s="7" t="s">
        <v>35</v>
      </c>
      <c r="C155" s="7" t="s">
        <v>36</v>
      </c>
      <c r="D155" s="7" t="s">
        <v>37</v>
      </c>
      <c r="E155" s="7" t="s">
        <v>613</v>
      </c>
      <c r="F155" s="7">
        <v>98.0</v>
      </c>
      <c r="G155" s="7">
        <v>1.0</v>
      </c>
      <c r="H155" s="17"/>
      <c r="I155" s="7">
        <v>0.0</v>
      </c>
      <c r="J155" s="7">
        <v>1.0</v>
      </c>
    </row>
    <row r="156">
      <c r="A156" s="7" t="s">
        <v>26</v>
      </c>
      <c r="B156" s="7" t="s">
        <v>35</v>
      </c>
      <c r="C156" s="7" t="s">
        <v>36</v>
      </c>
      <c r="D156" s="7" t="s">
        <v>37</v>
      </c>
      <c r="E156" s="7" t="s">
        <v>614</v>
      </c>
      <c r="F156" s="7">
        <v>95.0</v>
      </c>
      <c r="G156" s="7">
        <v>1.0</v>
      </c>
      <c r="H156" s="17"/>
      <c r="I156" s="7">
        <v>0.0</v>
      </c>
      <c r="J156" s="7">
        <v>1.0</v>
      </c>
    </row>
    <row r="157">
      <c r="A157" s="7" t="s">
        <v>26</v>
      </c>
      <c r="B157" s="7" t="s">
        <v>35</v>
      </c>
      <c r="C157" s="7" t="s">
        <v>36</v>
      </c>
      <c r="D157" s="7" t="s">
        <v>37</v>
      </c>
      <c r="E157" s="7" t="s">
        <v>618</v>
      </c>
      <c r="F157" s="7">
        <v>98.0</v>
      </c>
      <c r="G157" s="7">
        <v>1.0</v>
      </c>
      <c r="H157" s="17"/>
      <c r="I157" s="7">
        <v>0.0</v>
      </c>
      <c r="J157" s="7">
        <v>1.0</v>
      </c>
    </row>
    <row r="158">
      <c r="A158" s="7" t="s">
        <v>26</v>
      </c>
      <c r="B158" s="7" t="s">
        <v>35</v>
      </c>
      <c r="C158" s="7" t="s">
        <v>36</v>
      </c>
      <c r="D158" s="7" t="s">
        <v>37</v>
      </c>
      <c r="E158" s="7" t="s">
        <v>619</v>
      </c>
      <c r="F158" s="7">
        <v>95.0</v>
      </c>
      <c r="G158" s="7">
        <v>1.0</v>
      </c>
      <c r="H158" s="17"/>
      <c r="I158" s="7">
        <v>0.0</v>
      </c>
      <c r="J158" s="7">
        <v>1.0</v>
      </c>
    </row>
    <row r="159">
      <c r="A159" s="7" t="s">
        <v>26</v>
      </c>
      <c r="B159" s="7" t="s">
        <v>35</v>
      </c>
      <c r="C159" s="7" t="s">
        <v>36</v>
      </c>
      <c r="D159" s="7" t="s">
        <v>37</v>
      </c>
      <c r="E159" s="7" t="s">
        <v>621</v>
      </c>
      <c r="F159" s="7">
        <v>98.0</v>
      </c>
      <c r="G159" s="7">
        <v>1.0</v>
      </c>
      <c r="H159" s="17"/>
      <c r="I159" s="7">
        <v>0.0</v>
      </c>
      <c r="J159" s="7">
        <v>1.0</v>
      </c>
    </row>
    <row r="160">
      <c r="A160" s="7" t="s">
        <v>26</v>
      </c>
      <c r="B160" s="7" t="s">
        <v>35</v>
      </c>
      <c r="C160" s="7" t="s">
        <v>36</v>
      </c>
      <c r="D160" s="7" t="s">
        <v>37</v>
      </c>
      <c r="E160" s="7" t="s">
        <v>623</v>
      </c>
      <c r="F160" s="7">
        <v>95.0</v>
      </c>
      <c r="G160" s="7">
        <v>1.0</v>
      </c>
      <c r="H160" s="17"/>
      <c r="I160" s="7">
        <v>0.0</v>
      </c>
      <c r="J160" s="7">
        <v>1.0</v>
      </c>
    </row>
    <row r="161">
      <c r="A161" s="7" t="s">
        <v>26</v>
      </c>
      <c r="B161" s="7" t="s">
        <v>35</v>
      </c>
      <c r="C161" s="7" t="s">
        <v>36</v>
      </c>
      <c r="D161" s="7" t="s">
        <v>37</v>
      </c>
      <c r="E161" s="7" t="s">
        <v>634</v>
      </c>
      <c r="F161" s="7">
        <v>98.0</v>
      </c>
      <c r="G161" s="7">
        <v>1.0</v>
      </c>
      <c r="H161" s="17"/>
      <c r="I161" s="7">
        <v>0.0</v>
      </c>
      <c r="J161" s="7">
        <v>1.0</v>
      </c>
    </row>
    <row r="162">
      <c r="A162" s="7" t="s">
        <v>26</v>
      </c>
      <c r="B162" s="7" t="s">
        <v>35</v>
      </c>
      <c r="C162" s="7" t="s">
        <v>36</v>
      </c>
      <c r="D162" s="7" t="s">
        <v>94</v>
      </c>
      <c r="E162" s="7" t="s">
        <v>421</v>
      </c>
      <c r="F162" s="7">
        <v>95.0</v>
      </c>
      <c r="G162" s="7">
        <v>1.0</v>
      </c>
      <c r="H162" s="17"/>
      <c r="I162" s="7">
        <v>0.0</v>
      </c>
      <c r="J162" s="7">
        <v>1.0</v>
      </c>
    </row>
    <row r="163">
      <c r="A163" s="7" t="s">
        <v>26</v>
      </c>
      <c r="B163" s="7" t="s">
        <v>35</v>
      </c>
      <c r="C163" s="7" t="s">
        <v>36</v>
      </c>
      <c r="D163" s="7" t="s">
        <v>94</v>
      </c>
      <c r="E163" s="7" t="s">
        <v>420</v>
      </c>
      <c r="F163" s="7">
        <v>98.0</v>
      </c>
      <c r="G163" s="7">
        <v>1.0</v>
      </c>
      <c r="H163" s="17"/>
      <c r="I163" s="7">
        <v>0.0</v>
      </c>
      <c r="J163" s="7">
        <v>1.0</v>
      </c>
    </row>
    <row r="164">
      <c r="A164" s="7" t="s">
        <v>26</v>
      </c>
      <c r="B164" s="7" t="s">
        <v>35</v>
      </c>
      <c r="C164" s="7" t="s">
        <v>99</v>
      </c>
      <c r="D164" s="7" t="s">
        <v>100</v>
      </c>
      <c r="E164" s="7" t="s">
        <v>418</v>
      </c>
      <c r="F164" s="7">
        <v>95.0</v>
      </c>
      <c r="G164" s="7">
        <v>1.0</v>
      </c>
      <c r="H164" s="17"/>
      <c r="I164" s="7">
        <v>0.0</v>
      </c>
      <c r="J164" s="7">
        <v>1.0</v>
      </c>
    </row>
    <row r="165">
      <c r="A165" s="7" t="s">
        <v>26</v>
      </c>
      <c r="B165" s="7" t="s">
        <v>35</v>
      </c>
      <c r="C165" s="7" t="s">
        <v>99</v>
      </c>
      <c r="D165" s="7" t="s">
        <v>100</v>
      </c>
      <c r="E165" s="7" t="s">
        <v>417</v>
      </c>
      <c r="F165" s="7">
        <v>98.0</v>
      </c>
      <c r="G165" s="7">
        <v>1.0</v>
      </c>
      <c r="H165" s="17"/>
      <c r="I165" s="7">
        <v>0.0</v>
      </c>
      <c r="J165" s="7">
        <v>1.0</v>
      </c>
    </row>
    <row r="166">
      <c r="A166" s="7" t="s">
        <v>26</v>
      </c>
      <c r="B166" s="7" t="s">
        <v>35</v>
      </c>
      <c r="C166" s="7" t="s">
        <v>36</v>
      </c>
      <c r="D166" s="7" t="s">
        <v>206</v>
      </c>
      <c r="E166" s="7" t="s">
        <v>477</v>
      </c>
      <c r="F166" s="7">
        <v>95.0</v>
      </c>
      <c r="G166" s="7">
        <v>1.0</v>
      </c>
      <c r="H166" s="17"/>
      <c r="I166" s="7">
        <v>0.0</v>
      </c>
      <c r="J166" s="7">
        <v>1.0</v>
      </c>
    </row>
    <row r="167">
      <c r="A167" s="7" t="s">
        <v>26</v>
      </c>
      <c r="B167" s="7" t="s">
        <v>35</v>
      </c>
      <c r="C167" s="7" t="s">
        <v>36</v>
      </c>
      <c r="D167" s="7" t="s">
        <v>37</v>
      </c>
      <c r="E167" s="7" t="s">
        <v>458</v>
      </c>
      <c r="F167" s="7">
        <v>95.0</v>
      </c>
      <c r="G167" s="7">
        <v>1.0</v>
      </c>
      <c r="H167" s="17"/>
      <c r="I167" s="7">
        <v>0.0</v>
      </c>
      <c r="J167" s="7">
        <v>1.0</v>
      </c>
    </row>
    <row r="168">
      <c r="A168" s="7" t="s">
        <v>26</v>
      </c>
      <c r="B168" s="7" t="s">
        <v>35</v>
      </c>
      <c r="C168" s="7" t="s">
        <v>36</v>
      </c>
      <c r="D168" s="7" t="s">
        <v>206</v>
      </c>
      <c r="E168" s="7" t="s">
        <v>481</v>
      </c>
      <c r="F168" s="7">
        <v>98.0</v>
      </c>
      <c r="G168" s="7">
        <v>1.0</v>
      </c>
      <c r="H168" s="17"/>
      <c r="I168" s="7">
        <v>0.0</v>
      </c>
      <c r="J168" s="7">
        <v>1.0</v>
      </c>
    </row>
    <row r="169">
      <c r="A169" s="7" t="s">
        <v>26</v>
      </c>
      <c r="B169" s="7" t="s">
        <v>35</v>
      </c>
      <c r="C169" s="7" t="s">
        <v>36</v>
      </c>
      <c r="D169" s="7" t="s">
        <v>37</v>
      </c>
      <c r="E169" s="7" t="s">
        <v>459</v>
      </c>
      <c r="F169" s="7">
        <v>98.0</v>
      </c>
      <c r="G169" s="7">
        <v>1.0</v>
      </c>
      <c r="H169" s="17"/>
      <c r="I169" s="7">
        <v>0.0</v>
      </c>
      <c r="J169" s="7">
        <v>1.0</v>
      </c>
    </row>
    <row r="170">
      <c r="A170" s="7" t="s">
        <v>26</v>
      </c>
      <c r="B170" s="7" t="s">
        <v>35</v>
      </c>
      <c r="C170" s="7" t="s">
        <v>36</v>
      </c>
      <c r="D170" s="7" t="s">
        <v>48</v>
      </c>
      <c r="E170" s="7" t="s">
        <v>166</v>
      </c>
      <c r="F170" s="7">
        <v>95.0</v>
      </c>
      <c r="G170" s="7">
        <v>1.0</v>
      </c>
      <c r="H170" s="17"/>
      <c r="I170" s="7">
        <v>2.0</v>
      </c>
      <c r="J170" s="7">
        <v>1.0</v>
      </c>
    </row>
    <row r="171">
      <c r="A171" s="7" t="s">
        <v>26</v>
      </c>
      <c r="B171" s="7" t="s">
        <v>35</v>
      </c>
      <c r="C171" s="7" t="s">
        <v>36</v>
      </c>
      <c r="D171" s="7" t="s">
        <v>48</v>
      </c>
      <c r="E171" s="7" t="s">
        <v>165</v>
      </c>
      <c r="F171" s="7">
        <v>98.0</v>
      </c>
      <c r="G171" s="7">
        <v>1.0</v>
      </c>
      <c r="H171" s="17"/>
      <c r="I171" s="7">
        <v>2.0</v>
      </c>
      <c r="J171" s="7">
        <v>1.0</v>
      </c>
    </row>
    <row r="172">
      <c r="A172" s="7" t="s">
        <v>26</v>
      </c>
      <c r="B172" s="7" t="s">
        <v>35</v>
      </c>
      <c r="C172" s="7" t="s">
        <v>36</v>
      </c>
      <c r="D172" s="7" t="s">
        <v>48</v>
      </c>
      <c r="E172" s="7" t="s">
        <v>164</v>
      </c>
      <c r="F172" s="7">
        <v>95.0</v>
      </c>
      <c r="G172" s="7">
        <v>1.0</v>
      </c>
      <c r="H172" s="17"/>
      <c r="I172" s="7">
        <v>1.0</v>
      </c>
      <c r="J172" s="7">
        <v>1.0</v>
      </c>
    </row>
    <row r="173">
      <c r="A173" s="7" t="s">
        <v>26</v>
      </c>
      <c r="B173" s="7" t="s">
        <v>35</v>
      </c>
      <c r="C173" s="7" t="s">
        <v>36</v>
      </c>
      <c r="D173" s="7" t="s">
        <v>48</v>
      </c>
      <c r="E173" s="7" t="s">
        <v>160</v>
      </c>
      <c r="F173" s="7">
        <v>98.0</v>
      </c>
      <c r="G173" s="7">
        <v>1.0</v>
      </c>
      <c r="H173" s="17"/>
      <c r="I173" s="7">
        <v>1.0</v>
      </c>
      <c r="J173" s="7">
        <v>1.0</v>
      </c>
    </row>
    <row r="174">
      <c r="A174" s="7" t="s">
        <v>26</v>
      </c>
      <c r="B174" s="7" t="s">
        <v>35</v>
      </c>
      <c r="C174" s="7" t="s">
        <v>36</v>
      </c>
      <c r="D174" s="7" t="s">
        <v>206</v>
      </c>
      <c r="E174" s="7" t="s">
        <v>486</v>
      </c>
      <c r="F174" s="7">
        <v>95.0</v>
      </c>
      <c r="G174" s="7">
        <v>1.0</v>
      </c>
      <c r="H174" s="17"/>
      <c r="I174" s="7">
        <v>0.0</v>
      </c>
      <c r="J174" s="7">
        <v>1.0</v>
      </c>
    </row>
    <row r="175">
      <c r="A175" s="7" t="s">
        <v>26</v>
      </c>
      <c r="B175" s="7" t="s">
        <v>35</v>
      </c>
      <c r="C175" s="7" t="s">
        <v>36</v>
      </c>
      <c r="D175" s="7" t="s">
        <v>206</v>
      </c>
      <c r="E175" s="7" t="s">
        <v>488</v>
      </c>
      <c r="F175" s="7">
        <v>98.0</v>
      </c>
      <c r="G175" s="7">
        <v>1.0</v>
      </c>
      <c r="H175" s="17"/>
      <c r="I175" s="7">
        <v>0.0</v>
      </c>
      <c r="J175" s="7">
        <v>1.0</v>
      </c>
    </row>
    <row r="176">
      <c r="A176" s="7" t="s">
        <v>26</v>
      </c>
      <c r="B176" s="7" t="s">
        <v>35</v>
      </c>
      <c r="C176" s="7" t="s">
        <v>36</v>
      </c>
      <c r="D176" s="7" t="s">
        <v>153</v>
      </c>
      <c r="E176" s="7" t="s">
        <v>158</v>
      </c>
      <c r="F176" s="7">
        <v>95.0</v>
      </c>
      <c r="G176" s="7">
        <v>1.0</v>
      </c>
      <c r="H176" s="17"/>
      <c r="I176" s="7">
        <v>1.0</v>
      </c>
      <c r="J176" s="7">
        <v>1.0</v>
      </c>
    </row>
    <row r="177">
      <c r="A177" s="7" t="s">
        <v>26</v>
      </c>
      <c r="B177" s="7" t="s">
        <v>35</v>
      </c>
      <c r="C177" s="7" t="s">
        <v>36</v>
      </c>
      <c r="D177" s="7" t="s">
        <v>153</v>
      </c>
      <c r="E177" s="7" t="s">
        <v>157</v>
      </c>
      <c r="F177" s="7">
        <v>98.0</v>
      </c>
      <c r="G177" s="7">
        <v>1.0</v>
      </c>
      <c r="H177" s="17"/>
      <c r="I177" s="7">
        <v>1.0</v>
      </c>
      <c r="J177" s="7">
        <v>1.0</v>
      </c>
    </row>
    <row r="178">
      <c r="A178" s="7" t="s">
        <v>26</v>
      </c>
      <c r="B178" s="7" t="s">
        <v>35</v>
      </c>
      <c r="C178" s="7" t="s">
        <v>36</v>
      </c>
      <c r="D178" s="7" t="s">
        <v>83</v>
      </c>
      <c r="E178" s="7" t="s">
        <v>156</v>
      </c>
      <c r="F178" s="7">
        <v>87.0</v>
      </c>
      <c r="G178" s="7">
        <v>1.0</v>
      </c>
      <c r="H178" s="17"/>
      <c r="I178" s="7">
        <v>2.0</v>
      </c>
      <c r="J178" s="7">
        <v>2.0</v>
      </c>
    </row>
    <row r="179">
      <c r="A179" s="7" t="s">
        <v>26</v>
      </c>
      <c r="B179" s="7" t="s">
        <v>35</v>
      </c>
      <c r="C179" s="7" t="s">
        <v>36</v>
      </c>
      <c r="D179" s="7" t="s">
        <v>153</v>
      </c>
      <c r="E179" s="7" t="s">
        <v>154</v>
      </c>
      <c r="F179" s="7">
        <v>72.0</v>
      </c>
      <c r="G179" s="7">
        <v>1.0</v>
      </c>
      <c r="H179" s="17"/>
      <c r="I179" s="7">
        <v>3.0</v>
      </c>
      <c r="J179" s="7">
        <v>5.0</v>
      </c>
    </row>
    <row r="180">
      <c r="A180" s="7" t="s">
        <v>26</v>
      </c>
      <c r="B180" s="7" t="s">
        <v>35</v>
      </c>
      <c r="C180" s="7" t="s">
        <v>36</v>
      </c>
      <c r="D180" s="7" t="s">
        <v>80</v>
      </c>
      <c r="E180" s="7" t="s">
        <v>152</v>
      </c>
      <c r="F180" s="7">
        <v>78.0</v>
      </c>
      <c r="G180" s="7">
        <v>1.0</v>
      </c>
      <c r="H180" s="17"/>
      <c r="I180" s="7">
        <v>0.0</v>
      </c>
      <c r="J180" s="7">
        <v>4.0</v>
      </c>
    </row>
    <row r="181">
      <c r="A181" s="7" t="s">
        <v>26</v>
      </c>
      <c r="B181" s="7" t="s">
        <v>35</v>
      </c>
      <c r="C181" s="7" t="s">
        <v>36</v>
      </c>
      <c r="D181" s="7" t="s">
        <v>50</v>
      </c>
      <c r="E181" s="7" t="s">
        <v>151</v>
      </c>
      <c r="F181" s="7">
        <v>95.0</v>
      </c>
      <c r="G181" s="7">
        <v>1.0</v>
      </c>
      <c r="H181" s="17"/>
      <c r="I181" s="7">
        <v>1.0</v>
      </c>
      <c r="J181" s="7">
        <v>1.0</v>
      </c>
    </row>
    <row r="182">
      <c r="A182" s="7" t="s">
        <v>26</v>
      </c>
      <c r="B182" s="7" t="s">
        <v>35</v>
      </c>
      <c r="C182" s="7" t="s">
        <v>36</v>
      </c>
      <c r="D182" s="7" t="s">
        <v>94</v>
      </c>
      <c r="E182" s="7" t="s">
        <v>151</v>
      </c>
      <c r="F182" s="7">
        <v>95.0</v>
      </c>
      <c r="G182" s="7">
        <v>1.0</v>
      </c>
      <c r="H182" s="17"/>
      <c r="I182" s="7">
        <v>1.0</v>
      </c>
      <c r="J182" s="7">
        <v>1.0</v>
      </c>
    </row>
    <row r="183">
      <c r="A183" s="7" t="s">
        <v>26</v>
      </c>
      <c r="B183" s="7" t="s">
        <v>35</v>
      </c>
      <c r="C183" s="7" t="s">
        <v>99</v>
      </c>
      <c r="D183" s="7" t="s">
        <v>100</v>
      </c>
      <c r="E183" s="7" t="s">
        <v>151</v>
      </c>
      <c r="F183" s="7">
        <v>95.0</v>
      </c>
      <c r="G183" s="7">
        <v>1.0</v>
      </c>
      <c r="H183" s="17"/>
      <c r="I183" s="7">
        <v>1.0</v>
      </c>
      <c r="J183" s="7">
        <v>1.0</v>
      </c>
    </row>
    <row r="184">
      <c r="A184" s="7" t="s">
        <v>26</v>
      </c>
      <c r="B184" s="7" t="s">
        <v>35</v>
      </c>
      <c r="C184" s="7" t="s">
        <v>36</v>
      </c>
      <c r="D184" s="7" t="s">
        <v>50</v>
      </c>
      <c r="E184" s="7" t="s">
        <v>149</v>
      </c>
      <c r="F184" s="7">
        <v>98.0</v>
      </c>
      <c r="G184" s="7">
        <v>1.0</v>
      </c>
      <c r="H184" s="17"/>
      <c r="I184" s="7">
        <v>1.0</v>
      </c>
      <c r="J184" s="7">
        <v>1.0</v>
      </c>
    </row>
    <row r="185">
      <c r="A185" s="7" t="s">
        <v>26</v>
      </c>
      <c r="B185" s="7" t="s">
        <v>35</v>
      </c>
      <c r="C185" s="7" t="s">
        <v>36</v>
      </c>
      <c r="D185" s="7" t="s">
        <v>94</v>
      </c>
      <c r="E185" s="7" t="s">
        <v>149</v>
      </c>
      <c r="F185" s="7">
        <v>98.0</v>
      </c>
      <c r="G185" s="7">
        <v>1.0</v>
      </c>
      <c r="H185" s="17"/>
      <c r="I185" s="7">
        <v>1.0</v>
      </c>
      <c r="J185" s="7">
        <v>1.0</v>
      </c>
    </row>
    <row r="186">
      <c r="A186" s="7" t="s">
        <v>26</v>
      </c>
      <c r="B186" s="7" t="s">
        <v>35</v>
      </c>
      <c r="C186" s="7" t="s">
        <v>99</v>
      </c>
      <c r="D186" s="7" t="s">
        <v>100</v>
      </c>
      <c r="E186" s="7" t="s">
        <v>149</v>
      </c>
      <c r="F186" s="7">
        <v>98.0</v>
      </c>
      <c r="G186" s="7">
        <v>1.0</v>
      </c>
      <c r="H186" s="17"/>
      <c r="I186" s="7">
        <v>1.0</v>
      </c>
      <c r="J186" s="7">
        <v>1.0</v>
      </c>
    </row>
    <row r="187">
      <c r="A187" s="7" t="s">
        <v>26</v>
      </c>
      <c r="B187" s="7" t="s">
        <v>35</v>
      </c>
      <c r="C187" s="7" t="s">
        <v>60</v>
      </c>
      <c r="D187" s="7" t="s">
        <v>61</v>
      </c>
      <c r="E187" s="7" t="s">
        <v>385</v>
      </c>
      <c r="F187" s="7">
        <v>78.0</v>
      </c>
      <c r="G187" s="7">
        <v>1.0</v>
      </c>
      <c r="H187" s="17"/>
      <c r="I187" s="7">
        <v>0.0</v>
      </c>
      <c r="J187" s="7">
        <v>3.0</v>
      </c>
    </row>
    <row r="188">
      <c r="A188" s="7" t="s">
        <v>26</v>
      </c>
      <c r="B188" s="7" t="s">
        <v>35</v>
      </c>
      <c r="C188" s="7" t="s">
        <v>60</v>
      </c>
      <c r="D188" s="7" t="s">
        <v>61</v>
      </c>
      <c r="E188" s="7" t="s">
        <v>384</v>
      </c>
      <c r="F188" s="7">
        <v>78.0</v>
      </c>
      <c r="G188" s="7">
        <v>1.0</v>
      </c>
      <c r="H188" s="17"/>
      <c r="I188" s="7">
        <v>0.0</v>
      </c>
      <c r="J188" s="7">
        <v>3.0</v>
      </c>
    </row>
    <row r="189">
      <c r="A189" s="7" t="s">
        <v>26</v>
      </c>
      <c r="B189" s="7" t="s">
        <v>35</v>
      </c>
      <c r="C189" s="7" t="s">
        <v>36</v>
      </c>
      <c r="D189" s="7" t="s">
        <v>153</v>
      </c>
      <c r="E189" s="7" t="s">
        <v>499</v>
      </c>
      <c r="F189" s="7">
        <v>95.0</v>
      </c>
      <c r="G189" s="7">
        <v>1.0</v>
      </c>
      <c r="H189" s="17"/>
      <c r="I189" s="7">
        <v>1.0</v>
      </c>
      <c r="J189" s="7">
        <v>1.0</v>
      </c>
    </row>
    <row r="190">
      <c r="A190" s="7" t="s">
        <v>26</v>
      </c>
      <c r="B190" s="7" t="s">
        <v>35</v>
      </c>
      <c r="C190" s="7" t="s">
        <v>36</v>
      </c>
      <c r="D190" s="7" t="s">
        <v>153</v>
      </c>
      <c r="E190" s="7" t="s">
        <v>500</v>
      </c>
      <c r="F190" s="7">
        <v>98.0</v>
      </c>
      <c r="G190" s="7">
        <v>1.0</v>
      </c>
      <c r="H190" s="17"/>
      <c r="I190" s="7">
        <v>1.0</v>
      </c>
      <c r="J190" s="7">
        <v>1.0</v>
      </c>
    </row>
    <row r="191">
      <c r="A191" s="7" t="s">
        <v>26</v>
      </c>
      <c r="B191" s="7" t="s">
        <v>35</v>
      </c>
      <c r="C191" s="7" t="s">
        <v>36</v>
      </c>
      <c r="D191" s="7" t="s">
        <v>242</v>
      </c>
      <c r="E191" s="7" t="s">
        <v>501</v>
      </c>
      <c r="F191" s="7">
        <v>100.0</v>
      </c>
      <c r="G191" s="7">
        <v>1.0</v>
      </c>
      <c r="H191" s="17"/>
      <c r="I191" s="7">
        <v>0.0</v>
      </c>
      <c r="J191" s="7">
        <v>1.0</v>
      </c>
    </row>
    <row r="192">
      <c r="A192" s="7" t="s">
        <v>26</v>
      </c>
      <c r="B192" s="7" t="s">
        <v>35</v>
      </c>
      <c r="C192" s="7" t="s">
        <v>36</v>
      </c>
      <c r="D192" s="7" t="s">
        <v>153</v>
      </c>
      <c r="E192" s="7" t="s">
        <v>503</v>
      </c>
      <c r="F192" s="7">
        <v>95.0</v>
      </c>
      <c r="G192" s="7">
        <v>1.0</v>
      </c>
      <c r="H192" s="17"/>
      <c r="I192" s="7">
        <v>0.0</v>
      </c>
      <c r="J192" s="7">
        <v>1.0</v>
      </c>
    </row>
    <row r="193">
      <c r="A193" s="7" t="s">
        <v>26</v>
      </c>
      <c r="B193" s="7" t="s">
        <v>35</v>
      </c>
      <c r="C193" s="7" t="s">
        <v>36</v>
      </c>
      <c r="D193" s="7" t="s">
        <v>153</v>
      </c>
      <c r="E193" s="7" t="s">
        <v>505</v>
      </c>
      <c r="F193" s="7">
        <v>98.0</v>
      </c>
      <c r="G193" s="7">
        <v>1.0</v>
      </c>
      <c r="H193" s="17"/>
      <c r="I193" s="7">
        <v>0.0</v>
      </c>
      <c r="J193" s="7">
        <v>1.0</v>
      </c>
    </row>
    <row r="194">
      <c r="A194" s="7" t="s">
        <v>26</v>
      </c>
      <c r="B194" s="7" t="s">
        <v>35</v>
      </c>
      <c r="C194" s="7" t="s">
        <v>36</v>
      </c>
      <c r="D194" s="7" t="s">
        <v>153</v>
      </c>
      <c r="E194" s="7" t="s">
        <v>506</v>
      </c>
      <c r="F194" s="7">
        <v>95.0</v>
      </c>
      <c r="G194" s="7">
        <v>1.0</v>
      </c>
      <c r="H194" s="17"/>
      <c r="I194" s="7">
        <v>2.0</v>
      </c>
      <c r="J194" s="7">
        <v>1.0</v>
      </c>
    </row>
    <row r="195">
      <c r="A195" s="7" t="s">
        <v>26</v>
      </c>
      <c r="B195" s="7" t="s">
        <v>35</v>
      </c>
      <c r="C195" s="7" t="s">
        <v>36</v>
      </c>
      <c r="D195" s="7" t="s">
        <v>153</v>
      </c>
      <c r="E195" s="7" t="s">
        <v>510</v>
      </c>
      <c r="F195" s="7">
        <v>98.0</v>
      </c>
      <c r="G195" s="7">
        <v>1.0</v>
      </c>
      <c r="H195" s="17"/>
      <c r="I195" s="7">
        <v>2.0</v>
      </c>
      <c r="J195" s="7">
        <v>1.0</v>
      </c>
    </row>
    <row r="196">
      <c r="A196" s="7" t="s">
        <v>26</v>
      </c>
      <c r="B196" s="7" t="s">
        <v>35</v>
      </c>
      <c r="C196" s="7" t="s">
        <v>36</v>
      </c>
      <c r="D196" s="7" t="s">
        <v>153</v>
      </c>
      <c r="E196" s="7" t="s">
        <v>513</v>
      </c>
      <c r="F196" s="7">
        <v>95.0</v>
      </c>
      <c r="G196" s="7">
        <v>1.0</v>
      </c>
      <c r="H196" s="17"/>
      <c r="I196" s="7">
        <v>0.0</v>
      </c>
      <c r="J196" s="7">
        <v>1.0</v>
      </c>
    </row>
    <row r="197">
      <c r="A197" s="7" t="s">
        <v>26</v>
      </c>
      <c r="B197" s="7" t="s">
        <v>35</v>
      </c>
      <c r="C197" s="7" t="s">
        <v>36</v>
      </c>
      <c r="D197" s="7" t="s">
        <v>153</v>
      </c>
      <c r="E197" s="7" t="s">
        <v>515</v>
      </c>
      <c r="F197" s="7">
        <v>98.0</v>
      </c>
      <c r="G197" s="7">
        <v>1.0</v>
      </c>
      <c r="H197" s="17"/>
      <c r="I197" s="7">
        <v>0.0</v>
      </c>
      <c r="J197" s="7">
        <v>1.0</v>
      </c>
    </row>
    <row r="198">
      <c r="A198" s="7" t="s">
        <v>26</v>
      </c>
      <c r="B198" s="7" t="s">
        <v>35</v>
      </c>
      <c r="C198" s="7" t="s">
        <v>36</v>
      </c>
      <c r="D198" s="7" t="s">
        <v>153</v>
      </c>
      <c r="E198" s="7" t="s">
        <v>516</v>
      </c>
      <c r="F198" s="7">
        <v>95.0</v>
      </c>
      <c r="G198" s="7">
        <v>1.0</v>
      </c>
      <c r="H198" s="17"/>
      <c r="I198" s="7">
        <v>0.0</v>
      </c>
      <c r="J198" s="7">
        <v>1.0</v>
      </c>
    </row>
    <row r="199">
      <c r="A199" s="7" t="s">
        <v>26</v>
      </c>
      <c r="B199" s="7" t="s">
        <v>35</v>
      </c>
      <c r="C199" s="7" t="s">
        <v>36</v>
      </c>
      <c r="D199" s="7" t="s">
        <v>153</v>
      </c>
      <c r="E199" s="7" t="s">
        <v>521</v>
      </c>
      <c r="F199" s="7">
        <v>98.0</v>
      </c>
      <c r="G199" s="7">
        <v>1.0</v>
      </c>
      <c r="H199" s="17"/>
      <c r="I199" s="7">
        <v>0.0</v>
      </c>
      <c r="J199" s="7">
        <v>1.0</v>
      </c>
    </row>
    <row r="200">
      <c r="A200" s="7" t="s">
        <v>26</v>
      </c>
      <c r="B200" s="7" t="s">
        <v>35</v>
      </c>
      <c r="C200" s="7" t="s">
        <v>36</v>
      </c>
      <c r="D200" s="7" t="s">
        <v>583</v>
      </c>
      <c r="E200" s="7" t="s">
        <v>750</v>
      </c>
      <c r="F200" s="7">
        <v>87.0</v>
      </c>
      <c r="G200" s="7">
        <v>1.0</v>
      </c>
      <c r="H200" s="17"/>
      <c r="I200" s="7">
        <v>1.0</v>
      </c>
      <c r="J200" s="7">
        <v>2.0</v>
      </c>
    </row>
    <row r="201">
      <c r="A201" s="7" t="s">
        <v>26</v>
      </c>
      <c r="B201" s="7" t="s">
        <v>35</v>
      </c>
      <c r="C201" s="7" t="s">
        <v>36</v>
      </c>
      <c r="D201" s="7" t="s">
        <v>37</v>
      </c>
      <c r="E201" s="7" t="s">
        <v>754</v>
      </c>
      <c r="F201" s="7">
        <v>95.0</v>
      </c>
      <c r="G201" s="7">
        <v>1.0</v>
      </c>
      <c r="H201" s="17"/>
      <c r="I201" s="7">
        <v>1.0</v>
      </c>
      <c r="J201" s="7">
        <v>1.0</v>
      </c>
    </row>
    <row r="202">
      <c r="A202" s="7" t="s">
        <v>26</v>
      </c>
      <c r="B202" s="7" t="s">
        <v>35</v>
      </c>
      <c r="C202" s="7" t="s">
        <v>36</v>
      </c>
      <c r="D202" s="7" t="s">
        <v>37</v>
      </c>
      <c r="E202" s="7" t="s">
        <v>767</v>
      </c>
      <c r="F202" s="7">
        <v>98.0</v>
      </c>
      <c r="G202" s="7">
        <v>1.0</v>
      </c>
      <c r="H202" s="17"/>
      <c r="I202" s="7">
        <v>1.0</v>
      </c>
      <c r="J202" s="7">
        <v>1.0</v>
      </c>
    </row>
    <row r="203">
      <c r="A203" s="7" t="s">
        <v>26</v>
      </c>
      <c r="B203" s="7" t="s">
        <v>35</v>
      </c>
      <c r="C203" s="7" t="s">
        <v>101</v>
      </c>
      <c r="D203" s="7" t="s">
        <v>145</v>
      </c>
      <c r="E203" s="7" t="s">
        <v>148</v>
      </c>
      <c r="F203" s="7">
        <v>100.0</v>
      </c>
      <c r="G203" s="7">
        <v>1.0</v>
      </c>
      <c r="H203" s="17"/>
      <c r="I203" s="7">
        <v>0.0</v>
      </c>
      <c r="J203" s="7">
        <v>1.0</v>
      </c>
    </row>
    <row r="204">
      <c r="A204" s="7" t="s">
        <v>26</v>
      </c>
      <c r="B204" s="7" t="s">
        <v>35</v>
      </c>
      <c r="C204" s="7" t="s">
        <v>36</v>
      </c>
      <c r="D204" s="7" t="s">
        <v>583</v>
      </c>
      <c r="E204" s="7" t="s">
        <v>773</v>
      </c>
      <c r="F204" s="7">
        <v>95.0</v>
      </c>
      <c r="G204" s="7">
        <v>1.0</v>
      </c>
      <c r="H204" s="17"/>
      <c r="I204" s="7">
        <v>1.0</v>
      </c>
      <c r="J204" s="7">
        <v>1.0</v>
      </c>
    </row>
    <row r="205">
      <c r="A205" s="7" t="s">
        <v>26</v>
      </c>
      <c r="B205" s="7" t="s">
        <v>35</v>
      </c>
      <c r="C205" s="7" t="s">
        <v>36</v>
      </c>
      <c r="D205" s="7" t="s">
        <v>583</v>
      </c>
      <c r="E205" s="7" t="s">
        <v>777</v>
      </c>
      <c r="F205" s="7">
        <v>98.0</v>
      </c>
      <c r="G205" s="7">
        <v>1.0</v>
      </c>
      <c r="H205" s="17"/>
      <c r="I205" s="7">
        <v>1.0</v>
      </c>
      <c r="J205" s="7">
        <v>1.0</v>
      </c>
    </row>
    <row r="206">
      <c r="A206" s="7" t="s">
        <v>26</v>
      </c>
      <c r="B206" s="7" t="s">
        <v>35</v>
      </c>
      <c r="C206" s="7" t="s">
        <v>36</v>
      </c>
      <c r="D206" s="7" t="s">
        <v>37</v>
      </c>
      <c r="E206" s="7" t="s">
        <v>778</v>
      </c>
      <c r="F206" s="7">
        <v>95.0</v>
      </c>
      <c r="G206" s="7">
        <v>1.0</v>
      </c>
      <c r="H206" s="17"/>
      <c r="I206" s="7">
        <v>1.0</v>
      </c>
      <c r="J206" s="7">
        <v>1.0</v>
      </c>
    </row>
    <row r="207">
      <c r="A207" s="7" t="s">
        <v>26</v>
      </c>
      <c r="B207" s="7" t="s">
        <v>35</v>
      </c>
      <c r="C207" s="7" t="s">
        <v>36</v>
      </c>
      <c r="D207" s="7" t="s">
        <v>37</v>
      </c>
      <c r="E207" s="7" t="s">
        <v>788</v>
      </c>
      <c r="F207" s="7">
        <v>98.0</v>
      </c>
      <c r="G207" s="7">
        <v>1.0</v>
      </c>
      <c r="H207" s="17"/>
      <c r="I207" s="7">
        <v>1.0</v>
      </c>
      <c r="J207" s="7">
        <v>1.0</v>
      </c>
    </row>
    <row r="208">
      <c r="A208" s="7" t="s">
        <v>26</v>
      </c>
      <c r="B208" s="7" t="s">
        <v>35</v>
      </c>
      <c r="C208" s="7" t="s">
        <v>36</v>
      </c>
      <c r="D208" s="7" t="s">
        <v>343</v>
      </c>
      <c r="E208" s="7" t="s">
        <v>382</v>
      </c>
      <c r="F208" s="7">
        <v>95.0</v>
      </c>
      <c r="G208" s="7">
        <v>1.0</v>
      </c>
      <c r="H208" s="17"/>
      <c r="I208" s="7">
        <v>0.0</v>
      </c>
      <c r="J208" s="7">
        <v>1.0</v>
      </c>
    </row>
    <row r="209">
      <c r="A209" s="7" t="s">
        <v>26</v>
      </c>
      <c r="B209" s="7" t="s">
        <v>35</v>
      </c>
      <c r="C209" s="7" t="s">
        <v>36</v>
      </c>
      <c r="D209" s="7" t="s">
        <v>343</v>
      </c>
      <c r="E209" s="7" t="s">
        <v>381</v>
      </c>
      <c r="F209" s="7">
        <v>98.0</v>
      </c>
      <c r="G209" s="7">
        <v>1.0</v>
      </c>
      <c r="H209" s="17"/>
      <c r="I209" s="7">
        <v>0.0</v>
      </c>
      <c r="J209" s="7">
        <v>1.0</v>
      </c>
    </row>
    <row r="210">
      <c r="A210" s="7" t="s">
        <v>26</v>
      </c>
      <c r="B210" s="7" t="s">
        <v>35</v>
      </c>
      <c r="C210" s="7" t="s">
        <v>36</v>
      </c>
      <c r="D210" s="7" t="s">
        <v>37</v>
      </c>
      <c r="E210" s="7" t="s">
        <v>534</v>
      </c>
      <c r="F210" s="7">
        <v>95.0</v>
      </c>
      <c r="G210" s="7">
        <v>1.0</v>
      </c>
      <c r="H210" s="17"/>
      <c r="I210" s="7">
        <v>0.0</v>
      </c>
      <c r="J210" s="7">
        <v>1.0</v>
      </c>
    </row>
    <row r="211">
      <c r="A211" s="7" t="s">
        <v>26</v>
      </c>
      <c r="B211" s="7" t="s">
        <v>35</v>
      </c>
      <c r="C211" s="7" t="s">
        <v>36</v>
      </c>
      <c r="D211" s="7" t="s">
        <v>37</v>
      </c>
      <c r="E211" s="7" t="s">
        <v>535</v>
      </c>
      <c r="F211" s="7">
        <v>98.0</v>
      </c>
      <c r="G211" s="7">
        <v>1.0</v>
      </c>
      <c r="H211" s="17"/>
      <c r="I211" s="7">
        <v>0.0</v>
      </c>
      <c r="J211" s="7">
        <v>1.0</v>
      </c>
    </row>
    <row r="212">
      <c r="A212" s="7" t="s">
        <v>26</v>
      </c>
      <c r="B212" s="7" t="s">
        <v>35</v>
      </c>
      <c r="C212" s="7" t="s">
        <v>36</v>
      </c>
      <c r="D212" s="7" t="s">
        <v>80</v>
      </c>
      <c r="E212" s="7" t="s">
        <v>144</v>
      </c>
      <c r="F212" s="7">
        <v>95.0</v>
      </c>
      <c r="G212" s="7">
        <v>1.0</v>
      </c>
      <c r="H212" s="17"/>
      <c r="I212" s="7">
        <v>0.0</v>
      </c>
      <c r="J212" s="7">
        <v>1.0</v>
      </c>
    </row>
    <row r="213">
      <c r="A213" s="7" t="s">
        <v>26</v>
      </c>
      <c r="B213" s="7" t="s">
        <v>35</v>
      </c>
      <c r="C213" s="7" t="s">
        <v>36</v>
      </c>
      <c r="D213" s="7" t="s">
        <v>83</v>
      </c>
      <c r="E213" s="7" t="s">
        <v>144</v>
      </c>
      <c r="F213" s="7">
        <v>95.0</v>
      </c>
      <c r="G213" s="7">
        <v>1.0</v>
      </c>
      <c r="H213" s="17"/>
      <c r="I213" s="7">
        <v>0.0</v>
      </c>
      <c r="J213" s="7">
        <v>1.0</v>
      </c>
    </row>
    <row r="214">
      <c r="A214" s="7" t="s">
        <v>26</v>
      </c>
      <c r="B214" s="7" t="s">
        <v>35</v>
      </c>
      <c r="C214" s="7" t="s">
        <v>36</v>
      </c>
      <c r="D214" s="7" t="s">
        <v>80</v>
      </c>
      <c r="E214" s="7" t="s">
        <v>142</v>
      </c>
      <c r="F214" s="7">
        <v>98.0</v>
      </c>
      <c r="G214" s="7">
        <v>1.0</v>
      </c>
      <c r="H214" s="17"/>
      <c r="I214" s="7">
        <v>0.0</v>
      </c>
      <c r="J214" s="7">
        <v>1.0</v>
      </c>
    </row>
    <row r="215">
      <c r="A215" s="7" t="s">
        <v>26</v>
      </c>
      <c r="B215" s="7" t="s">
        <v>35</v>
      </c>
      <c r="C215" s="7" t="s">
        <v>36</v>
      </c>
      <c r="D215" s="7" t="s">
        <v>83</v>
      </c>
      <c r="E215" s="7" t="s">
        <v>142</v>
      </c>
      <c r="F215" s="7">
        <v>98.0</v>
      </c>
      <c r="G215" s="7">
        <v>1.0</v>
      </c>
      <c r="H215" s="17"/>
      <c r="I215" s="7">
        <v>0.0</v>
      </c>
      <c r="J215" s="7">
        <v>1.0</v>
      </c>
    </row>
    <row r="216">
      <c r="A216" s="7" t="s">
        <v>26</v>
      </c>
      <c r="B216" s="7" t="s">
        <v>35</v>
      </c>
      <c r="C216" s="7" t="s">
        <v>36</v>
      </c>
      <c r="D216" s="7" t="s">
        <v>48</v>
      </c>
      <c r="E216" s="7" t="s">
        <v>140</v>
      </c>
      <c r="F216" s="7">
        <v>95.0</v>
      </c>
      <c r="G216" s="7">
        <v>1.0</v>
      </c>
      <c r="H216" s="17"/>
      <c r="I216" s="7">
        <v>0.0</v>
      </c>
      <c r="J216" s="7">
        <v>1.0</v>
      </c>
    </row>
    <row r="217">
      <c r="A217" s="7" t="s">
        <v>26</v>
      </c>
      <c r="B217" s="7" t="s">
        <v>35</v>
      </c>
      <c r="C217" s="7" t="s">
        <v>36</v>
      </c>
      <c r="D217" s="7" t="s">
        <v>48</v>
      </c>
      <c r="E217" s="7" t="s">
        <v>138</v>
      </c>
      <c r="F217" s="7">
        <v>98.0</v>
      </c>
      <c r="G217" s="7">
        <v>1.0</v>
      </c>
      <c r="H217" s="17"/>
      <c r="I217" s="7">
        <v>0.0</v>
      </c>
      <c r="J217" s="7">
        <v>1.0</v>
      </c>
    </row>
    <row r="218">
      <c r="A218" s="7" t="s">
        <v>26</v>
      </c>
      <c r="B218" s="7" t="s">
        <v>35</v>
      </c>
      <c r="C218" s="7" t="s">
        <v>36</v>
      </c>
      <c r="D218" s="7" t="s">
        <v>48</v>
      </c>
      <c r="E218" s="7" t="s">
        <v>136</v>
      </c>
      <c r="F218" s="7">
        <v>95.0</v>
      </c>
      <c r="G218" s="7">
        <v>1.0</v>
      </c>
      <c r="H218" s="17"/>
      <c r="I218" s="7">
        <v>0.0</v>
      </c>
      <c r="J218" s="7">
        <v>1.0</v>
      </c>
    </row>
    <row r="219">
      <c r="A219" s="7" t="s">
        <v>26</v>
      </c>
      <c r="B219" s="7" t="s">
        <v>35</v>
      </c>
      <c r="C219" s="7" t="s">
        <v>36</v>
      </c>
      <c r="D219" s="7" t="s">
        <v>48</v>
      </c>
      <c r="E219" s="7" t="s">
        <v>134</v>
      </c>
      <c r="F219" s="7">
        <v>98.0</v>
      </c>
      <c r="G219" s="7">
        <v>1.0</v>
      </c>
      <c r="H219" s="17"/>
      <c r="I219" s="7">
        <v>0.0</v>
      </c>
      <c r="J219" s="7">
        <v>1.0</v>
      </c>
    </row>
    <row r="220">
      <c r="A220" s="7" t="s">
        <v>26</v>
      </c>
      <c r="B220" s="7" t="s">
        <v>35</v>
      </c>
      <c r="C220" s="7" t="s">
        <v>36</v>
      </c>
      <c r="D220" s="7" t="s">
        <v>37</v>
      </c>
      <c r="E220" s="7" t="s">
        <v>128</v>
      </c>
      <c r="F220" s="7">
        <v>95.0</v>
      </c>
      <c r="G220" s="7">
        <v>1.0</v>
      </c>
      <c r="H220" s="17"/>
      <c r="I220" s="7">
        <v>1.0</v>
      </c>
      <c r="J220" s="7">
        <v>1.0</v>
      </c>
    </row>
    <row r="221">
      <c r="A221" s="7" t="s">
        <v>26</v>
      </c>
      <c r="B221" s="7" t="s">
        <v>35</v>
      </c>
      <c r="C221" s="7" t="s">
        <v>36</v>
      </c>
      <c r="D221" s="7" t="s">
        <v>50</v>
      </c>
      <c r="E221" s="7" t="s">
        <v>128</v>
      </c>
      <c r="F221" s="7">
        <v>95.0</v>
      </c>
      <c r="G221" s="7">
        <v>1.0</v>
      </c>
      <c r="H221" s="17"/>
      <c r="I221" s="7">
        <v>1.0</v>
      </c>
      <c r="J221" s="7">
        <v>1.0</v>
      </c>
    </row>
    <row r="222">
      <c r="A222" s="7" t="s">
        <v>26</v>
      </c>
      <c r="B222" s="7" t="s">
        <v>35</v>
      </c>
      <c r="C222" s="7" t="s">
        <v>36</v>
      </c>
      <c r="D222" s="7" t="s">
        <v>94</v>
      </c>
      <c r="E222" s="7" t="s">
        <v>128</v>
      </c>
      <c r="F222" s="7">
        <v>95.0</v>
      </c>
      <c r="G222" s="7">
        <v>1.0</v>
      </c>
      <c r="H222" s="17"/>
      <c r="I222" s="7">
        <v>1.0</v>
      </c>
      <c r="J222" s="7">
        <v>1.0</v>
      </c>
    </row>
    <row r="223">
      <c r="A223" s="7" t="s">
        <v>26</v>
      </c>
      <c r="B223" s="7" t="s">
        <v>35</v>
      </c>
      <c r="C223" s="7" t="s">
        <v>99</v>
      </c>
      <c r="D223" s="7" t="s">
        <v>100</v>
      </c>
      <c r="E223" s="7" t="s">
        <v>128</v>
      </c>
      <c r="F223" s="7">
        <v>95.0</v>
      </c>
      <c r="G223" s="7">
        <v>1.0</v>
      </c>
      <c r="H223" s="17"/>
      <c r="I223" s="7">
        <v>1.0</v>
      </c>
      <c r="J223" s="7">
        <v>1.0</v>
      </c>
    </row>
    <row r="224">
      <c r="A224" s="7" t="s">
        <v>26</v>
      </c>
      <c r="B224" s="7" t="s">
        <v>35</v>
      </c>
      <c r="C224" s="7" t="s">
        <v>36</v>
      </c>
      <c r="D224" s="7" t="s">
        <v>37</v>
      </c>
      <c r="E224" s="7" t="s">
        <v>127</v>
      </c>
      <c r="F224" s="7">
        <v>98.0</v>
      </c>
      <c r="G224" s="7">
        <v>1.0</v>
      </c>
      <c r="H224" s="17"/>
      <c r="I224" s="7">
        <v>1.0</v>
      </c>
      <c r="J224" s="7">
        <v>1.0</v>
      </c>
    </row>
    <row r="225">
      <c r="A225" s="7" t="s">
        <v>26</v>
      </c>
      <c r="B225" s="7" t="s">
        <v>35</v>
      </c>
      <c r="C225" s="7" t="s">
        <v>36</v>
      </c>
      <c r="D225" s="7" t="s">
        <v>50</v>
      </c>
      <c r="E225" s="7" t="s">
        <v>127</v>
      </c>
      <c r="F225" s="7">
        <v>98.0</v>
      </c>
      <c r="G225" s="7">
        <v>1.0</v>
      </c>
      <c r="H225" s="17"/>
      <c r="I225" s="7">
        <v>1.0</v>
      </c>
      <c r="J225" s="7">
        <v>1.0</v>
      </c>
    </row>
    <row r="226">
      <c r="A226" s="7" t="s">
        <v>26</v>
      </c>
      <c r="B226" s="7" t="s">
        <v>35</v>
      </c>
      <c r="C226" s="7" t="s">
        <v>36</v>
      </c>
      <c r="D226" s="7" t="s">
        <v>94</v>
      </c>
      <c r="E226" s="7" t="s">
        <v>127</v>
      </c>
      <c r="F226" s="7">
        <v>98.0</v>
      </c>
      <c r="G226" s="7">
        <v>1.0</v>
      </c>
      <c r="H226" s="17"/>
      <c r="I226" s="7">
        <v>1.0</v>
      </c>
      <c r="J226" s="7">
        <v>1.0</v>
      </c>
    </row>
    <row r="227">
      <c r="A227" s="7" t="s">
        <v>26</v>
      </c>
      <c r="B227" s="7" t="s">
        <v>35</v>
      </c>
      <c r="C227" s="7" t="s">
        <v>99</v>
      </c>
      <c r="D227" s="7" t="s">
        <v>100</v>
      </c>
      <c r="E227" s="7" t="s">
        <v>127</v>
      </c>
      <c r="F227" s="7">
        <v>98.0</v>
      </c>
      <c r="G227" s="7">
        <v>1.0</v>
      </c>
      <c r="H227" s="17"/>
      <c r="I227" s="7">
        <v>1.0</v>
      </c>
      <c r="J227" s="7">
        <v>1.0</v>
      </c>
    </row>
    <row r="228">
      <c r="A228" s="7" t="s">
        <v>26</v>
      </c>
      <c r="B228" s="7" t="s">
        <v>35</v>
      </c>
      <c r="C228" s="7" t="s">
        <v>36</v>
      </c>
      <c r="D228" s="7" t="s">
        <v>48</v>
      </c>
      <c r="E228" s="7" t="s">
        <v>122</v>
      </c>
      <c r="F228" s="7">
        <v>71.0</v>
      </c>
      <c r="G228" s="7">
        <v>1.0</v>
      </c>
      <c r="H228" s="17"/>
      <c r="I228" s="7">
        <v>2.0</v>
      </c>
      <c r="J228" s="7">
        <v>6.0</v>
      </c>
    </row>
    <row r="229">
      <c r="A229" s="7" t="s">
        <v>26</v>
      </c>
      <c r="B229" s="7" t="s">
        <v>35</v>
      </c>
      <c r="C229" s="7" t="s">
        <v>36</v>
      </c>
      <c r="D229" s="7" t="s">
        <v>343</v>
      </c>
      <c r="E229" s="7" t="s">
        <v>344</v>
      </c>
      <c r="F229" s="7">
        <v>100.0</v>
      </c>
      <c r="G229" s="7">
        <v>1.0</v>
      </c>
      <c r="H229" s="17"/>
      <c r="I229" s="7">
        <v>0.0</v>
      </c>
      <c r="J229" s="7">
        <v>1.0</v>
      </c>
    </row>
    <row r="230">
      <c r="A230" s="7" t="s">
        <v>26</v>
      </c>
      <c r="B230" s="7" t="s">
        <v>35</v>
      </c>
      <c r="C230" s="7" t="s">
        <v>36</v>
      </c>
      <c r="D230" s="7" t="s">
        <v>298</v>
      </c>
      <c r="E230" s="7" t="s">
        <v>571</v>
      </c>
      <c r="F230" s="7">
        <v>100.0</v>
      </c>
      <c r="G230" s="7">
        <v>1.0</v>
      </c>
      <c r="H230" s="17"/>
      <c r="I230" s="7">
        <v>0.0</v>
      </c>
      <c r="J230" s="7">
        <v>1.0</v>
      </c>
    </row>
    <row r="231">
      <c r="A231" s="7" t="s">
        <v>26</v>
      </c>
      <c r="B231" s="7" t="s">
        <v>35</v>
      </c>
      <c r="C231" s="7" t="s">
        <v>36</v>
      </c>
      <c r="D231" s="7" t="s">
        <v>262</v>
      </c>
      <c r="E231" s="7" t="s">
        <v>576</v>
      </c>
      <c r="F231" s="7">
        <v>80.0</v>
      </c>
      <c r="G231" s="7">
        <v>1.0</v>
      </c>
      <c r="H231" s="17"/>
      <c r="I231" s="7">
        <v>2.0</v>
      </c>
      <c r="J231" s="7">
        <v>3.0</v>
      </c>
    </row>
    <row r="232">
      <c r="A232" s="7" t="s">
        <v>26</v>
      </c>
      <c r="B232" s="7" t="s">
        <v>35</v>
      </c>
      <c r="C232" s="7" t="s">
        <v>36</v>
      </c>
      <c r="D232" s="7" t="s">
        <v>262</v>
      </c>
      <c r="E232" s="7" t="s">
        <v>579</v>
      </c>
      <c r="F232" s="7">
        <v>87.0</v>
      </c>
      <c r="G232" s="7">
        <v>1.0</v>
      </c>
      <c r="H232" s="17"/>
      <c r="I232" s="7">
        <v>2.0</v>
      </c>
      <c r="J232" s="7">
        <v>2.0</v>
      </c>
    </row>
    <row r="233">
      <c r="A233" s="7" t="s">
        <v>26</v>
      </c>
      <c r="B233" s="7" t="s">
        <v>35</v>
      </c>
      <c r="C233" s="7" t="s">
        <v>36</v>
      </c>
      <c r="D233" s="7" t="s">
        <v>206</v>
      </c>
      <c r="E233" s="7" t="s">
        <v>582</v>
      </c>
      <c r="F233" s="7">
        <v>74.0</v>
      </c>
      <c r="G233" s="7">
        <v>1.0</v>
      </c>
      <c r="H233" s="17"/>
      <c r="I233" s="7">
        <v>2.0</v>
      </c>
      <c r="J233" s="7">
        <v>5.0</v>
      </c>
    </row>
    <row r="234">
      <c r="A234" s="7" t="s">
        <v>26</v>
      </c>
      <c r="B234" s="7" t="s">
        <v>35</v>
      </c>
      <c r="C234" s="7" t="s">
        <v>36</v>
      </c>
      <c r="D234" s="7" t="s">
        <v>83</v>
      </c>
      <c r="E234" s="7" t="s">
        <v>120</v>
      </c>
      <c r="F234" s="7">
        <v>95.0</v>
      </c>
      <c r="G234" s="7">
        <v>1.0</v>
      </c>
      <c r="H234" s="17"/>
      <c r="I234" s="7">
        <v>2.0</v>
      </c>
      <c r="J234" s="7">
        <v>1.0</v>
      </c>
    </row>
    <row r="235">
      <c r="A235" s="7" t="s">
        <v>26</v>
      </c>
      <c r="B235" s="7" t="s">
        <v>35</v>
      </c>
      <c r="C235" s="7" t="s">
        <v>36</v>
      </c>
      <c r="D235" s="7" t="s">
        <v>83</v>
      </c>
      <c r="E235" s="7" t="s">
        <v>118</v>
      </c>
      <c r="F235" s="7">
        <v>98.0</v>
      </c>
      <c r="G235" s="7">
        <v>1.0</v>
      </c>
      <c r="H235" s="17"/>
      <c r="I235" s="7">
        <v>2.0</v>
      </c>
      <c r="J235" s="7">
        <v>1.0</v>
      </c>
    </row>
    <row r="236">
      <c r="A236" s="7" t="s">
        <v>26</v>
      </c>
      <c r="B236" s="7" t="s">
        <v>35</v>
      </c>
      <c r="C236" s="7" t="s">
        <v>36</v>
      </c>
      <c r="D236" s="7" t="s">
        <v>298</v>
      </c>
      <c r="E236" s="7" t="s">
        <v>603</v>
      </c>
      <c r="F236" s="7">
        <v>95.0</v>
      </c>
      <c r="G236" s="7">
        <v>1.0</v>
      </c>
      <c r="H236" s="17"/>
      <c r="I236" s="7">
        <v>0.0</v>
      </c>
      <c r="J236" s="7">
        <v>1.0</v>
      </c>
    </row>
    <row r="237">
      <c r="A237" s="7" t="s">
        <v>26</v>
      </c>
      <c r="B237" s="7" t="s">
        <v>35</v>
      </c>
      <c r="C237" s="7" t="s">
        <v>36</v>
      </c>
      <c r="D237" s="7" t="s">
        <v>298</v>
      </c>
      <c r="E237" s="7" t="s">
        <v>604</v>
      </c>
      <c r="F237" s="7">
        <v>98.0</v>
      </c>
      <c r="G237" s="7">
        <v>1.0</v>
      </c>
      <c r="H237" s="17"/>
      <c r="I237" s="7">
        <v>0.0</v>
      </c>
      <c r="J237" s="7">
        <v>1.0</v>
      </c>
    </row>
    <row r="238">
      <c r="A238" s="7" t="s">
        <v>26</v>
      </c>
      <c r="B238" s="7" t="s">
        <v>35</v>
      </c>
      <c r="C238" s="7" t="s">
        <v>101</v>
      </c>
      <c r="D238" s="7" t="s">
        <v>110</v>
      </c>
      <c r="E238" s="7" t="s">
        <v>111</v>
      </c>
      <c r="F238" s="7">
        <v>100.0</v>
      </c>
      <c r="G238" s="7">
        <v>1.0</v>
      </c>
      <c r="H238" s="17"/>
      <c r="I238" s="7">
        <v>0.0</v>
      </c>
      <c r="J238" s="7">
        <v>1.0</v>
      </c>
    </row>
    <row r="239">
      <c r="A239" s="7" t="s">
        <v>26</v>
      </c>
      <c r="B239" s="7" t="s">
        <v>35</v>
      </c>
      <c r="C239" s="7" t="s">
        <v>36</v>
      </c>
      <c r="D239" s="7" t="s">
        <v>107</v>
      </c>
      <c r="E239" s="7" t="s">
        <v>294</v>
      </c>
      <c r="F239" s="7">
        <v>65.0</v>
      </c>
      <c r="G239" s="7">
        <v>1.0</v>
      </c>
      <c r="H239" s="17"/>
      <c r="I239" s="7">
        <v>3.0</v>
      </c>
      <c r="J239" s="7">
        <v>6.0</v>
      </c>
    </row>
    <row r="240">
      <c r="A240" s="7" t="s">
        <v>26</v>
      </c>
      <c r="B240" s="7" t="s">
        <v>35</v>
      </c>
      <c r="C240" s="7" t="s">
        <v>36</v>
      </c>
      <c r="D240" s="7" t="s">
        <v>190</v>
      </c>
      <c r="E240" s="7" t="s">
        <v>293</v>
      </c>
      <c r="F240" s="7">
        <v>100.0</v>
      </c>
      <c r="G240" s="7">
        <v>1.0</v>
      </c>
      <c r="H240" s="17"/>
      <c r="I240" s="7">
        <v>0.0</v>
      </c>
      <c r="J240" s="7">
        <v>1.0</v>
      </c>
    </row>
    <row r="241">
      <c r="A241" s="7" t="s">
        <v>26</v>
      </c>
      <c r="B241" s="7" t="s">
        <v>35</v>
      </c>
      <c r="C241" s="7" t="s">
        <v>54</v>
      </c>
      <c r="D241" s="7" t="s">
        <v>169</v>
      </c>
      <c r="E241" s="7" t="s">
        <v>290</v>
      </c>
      <c r="F241" s="7">
        <v>100.0</v>
      </c>
      <c r="G241" s="7">
        <v>1.0</v>
      </c>
      <c r="H241" s="17"/>
      <c r="I241" s="7">
        <v>1.0</v>
      </c>
      <c r="J241" s="7">
        <v>1.0</v>
      </c>
    </row>
    <row r="242">
      <c r="A242" s="7" t="s">
        <v>26</v>
      </c>
      <c r="B242" s="7" t="s">
        <v>35</v>
      </c>
      <c r="C242" s="7" t="s">
        <v>54</v>
      </c>
      <c r="D242" s="7" t="s">
        <v>106</v>
      </c>
      <c r="E242" s="7" t="s">
        <v>108</v>
      </c>
      <c r="F242" s="7">
        <v>100.0</v>
      </c>
      <c r="G242" s="7">
        <v>1.0</v>
      </c>
      <c r="H242" s="17"/>
      <c r="I242" s="7">
        <v>1.0</v>
      </c>
      <c r="J242" s="7">
        <v>1.0</v>
      </c>
    </row>
    <row r="243">
      <c r="A243" s="7" t="s">
        <v>26</v>
      </c>
      <c r="B243" s="7" t="s">
        <v>35</v>
      </c>
      <c r="C243" s="7" t="s">
        <v>101</v>
      </c>
      <c r="D243" s="7" t="s">
        <v>103</v>
      </c>
      <c r="E243" s="7" t="s">
        <v>104</v>
      </c>
      <c r="F243" s="7">
        <v>69.0</v>
      </c>
      <c r="G243" s="7">
        <v>1.0</v>
      </c>
      <c r="H243" s="17"/>
      <c r="I243" s="7">
        <v>11.0</v>
      </c>
      <c r="J243" s="7">
        <v>7.0</v>
      </c>
    </row>
    <row r="244">
      <c r="A244" s="7" t="s">
        <v>26</v>
      </c>
      <c r="B244" s="7" t="s">
        <v>35</v>
      </c>
      <c r="C244" s="7" t="s">
        <v>36</v>
      </c>
      <c r="D244" s="7" t="s">
        <v>37</v>
      </c>
      <c r="E244" s="7" t="s">
        <v>90</v>
      </c>
      <c r="F244" s="7">
        <v>95.0</v>
      </c>
      <c r="G244" s="7">
        <v>1.0</v>
      </c>
      <c r="H244" s="17"/>
      <c r="I244" s="7">
        <v>1.0</v>
      </c>
      <c r="J244" s="7">
        <v>1.0</v>
      </c>
    </row>
    <row r="245">
      <c r="A245" s="7" t="s">
        <v>26</v>
      </c>
      <c r="B245" s="7" t="s">
        <v>35</v>
      </c>
      <c r="C245" s="7" t="s">
        <v>36</v>
      </c>
      <c r="D245" s="7" t="s">
        <v>37</v>
      </c>
      <c r="E245" s="7" t="s">
        <v>89</v>
      </c>
      <c r="F245" s="7">
        <v>98.0</v>
      </c>
      <c r="G245" s="7">
        <v>1.0</v>
      </c>
      <c r="H245" s="17"/>
      <c r="I245" s="7">
        <v>1.0</v>
      </c>
      <c r="J245" s="7">
        <v>1.0</v>
      </c>
    </row>
    <row r="246">
      <c r="A246" s="7" t="s">
        <v>26</v>
      </c>
      <c r="B246" s="7" t="s">
        <v>35</v>
      </c>
      <c r="C246" s="7" t="s">
        <v>36</v>
      </c>
      <c r="D246" s="7" t="s">
        <v>94</v>
      </c>
      <c r="E246" s="7" t="s">
        <v>240</v>
      </c>
      <c r="F246" s="7">
        <v>95.0</v>
      </c>
      <c r="G246" s="7">
        <v>1.0</v>
      </c>
      <c r="H246" s="17"/>
      <c r="I246" s="7">
        <v>0.0</v>
      </c>
      <c r="J246" s="7">
        <v>1.0</v>
      </c>
    </row>
    <row r="247">
      <c r="A247" s="7" t="s">
        <v>26</v>
      </c>
      <c r="B247" s="7" t="s">
        <v>35</v>
      </c>
      <c r="C247" s="7" t="s">
        <v>99</v>
      </c>
      <c r="D247" s="7" t="s">
        <v>100</v>
      </c>
      <c r="E247" s="7" t="s">
        <v>240</v>
      </c>
      <c r="F247" s="7">
        <v>95.0</v>
      </c>
      <c r="G247" s="7">
        <v>1.0</v>
      </c>
      <c r="H247" s="17"/>
      <c r="I247" s="7">
        <v>0.0</v>
      </c>
      <c r="J247" s="7">
        <v>1.0</v>
      </c>
    </row>
    <row r="248">
      <c r="A248" s="7" t="s">
        <v>26</v>
      </c>
      <c r="B248" s="7" t="s">
        <v>35</v>
      </c>
      <c r="C248" s="7" t="s">
        <v>36</v>
      </c>
      <c r="D248" s="7" t="s">
        <v>94</v>
      </c>
      <c r="E248" s="7" t="s">
        <v>218</v>
      </c>
      <c r="F248" s="7">
        <v>98.0</v>
      </c>
      <c r="G248" s="7">
        <v>1.0</v>
      </c>
      <c r="H248" s="17"/>
      <c r="I248" s="7">
        <v>0.0</v>
      </c>
      <c r="J248" s="7">
        <v>1.0</v>
      </c>
    </row>
    <row r="249">
      <c r="A249" s="7" t="s">
        <v>26</v>
      </c>
      <c r="B249" s="7" t="s">
        <v>35</v>
      </c>
      <c r="C249" s="7" t="s">
        <v>99</v>
      </c>
      <c r="D249" s="7" t="s">
        <v>100</v>
      </c>
      <c r="E249" s="7" t="s">
        <v>218</v>
      </c>
      <c r="F249" s="7">
        <v>98.0</v>
      </c>
      <c r="G249" s="7">
        <v>1.0</v>
      </c>
      <c r="H249" s="17"/>
      <c r="I249" s="7">
        <v>0.0</v>
      </c>
      <c r="J249" s="7">
        <v>1.0</v>
      </c>
    </row>
    <row r="250">
      <c r="A250" s="7" t="s">
        <v>26</v>
      </c>
      <c r="B250" s="7" t="s">
        <v>35</v>
      </c>
      <c r="C250" s="7" t="s">
        <v>36</v>
      </c>
      <c r="D250" s="7" t="s">
        <v>190</v>
      </c>
      <c r="E250" s="7" t="s">
        <v>82</v>
      </c>
      <c r="F250" s="7">
        <v>95.0</v>
      </c>
      <c r="G250" s="7">
        <v>1.0</v>
      </c>
      <c r="H250" s="17"/>
      <c r="I250" s="7">
        <v>0.0</v>
      </c>
      <c r="J250" s="7">
        <v>1.0</v>
      </c>
    </row>
    <row r="251">
      <c r="A251" s="7" t="s">
        <v>26</v>
      </c>
      <c r="B251" s="7" t="s">
        <v>35</v>
      </c>
      <c r="C251" s="7" t="s">
        <v>36</v>
      </c>
      <c r="D251" s="7" t="s">
        <v>206</v>
      </c>
      <c r="E251" s="7" t="s">
        <v>82</v>
      </c>
      <c r="F251" s="7">
        <v>95.0</v>
      </c>
      <c r="G251" s="7">
        <v>1.0</v>
      </c>
      <c r="H251" s="17"/>
      <c r="I251" s="7">
        <v>0.0</v>
      </c>
      <c r="J251" s="7">
        <v>1.0</v>
      </c>
    </row>
    <row r="252">
      <c r="A252" s="7" t="s">
        <v>26</v>
      </c>
      <c r="B252" s="7" t="s">
        <v>35</v>
      </c>
      <c r="C252" s="7" t="s">
        <v>36</v>
      </c>
      <c r="D252" s="7" t="s">
        <v>80</v>
      </c>
      <c r="E252" s="7" t="s">
        <v>82</v>
      </c>
      <c r="F252" s="7">
        <v>95.0</v>
      </c>
      <c r="G252" s="7">
        <v>1.0</v>
      </c>
      <c r="H252" s="17"/>
      <c r="I252" s="7">
        <v>0.0</v>
      </c>
      <c r="J252" s="7">
        <v>1.0</v>
      </c>
    </row>
    <row r="253">
      <c r="A253" s="7" t="s">
        <v>26</v>
      </c>
      <c r="B253" s="7" t="s">
        <v>35</v>
      </c>
      <c r="C253" s="7" t="s">
        <v>36</v>
      </c>
      <c r="D253" s="7" t="s">
        <v>83</v>
      </c>
      <c r="E253" s="7" t="s">
        <v>82</v>
      </c>
      <c r="F253" s="7">
        <v>95.0</v>
      </c>
      <c r="G253" s="7">
        <v>1.0</v>
      </c>
      <c r="H253" s="17"/>
      <c r="I253" s="7">
        <v>0.0</v>
      </c>
      <c r="J253" s="7">
        <v>1.0</v>
      </c>
    </row>
    <row r="254">
      <c r="A254" s="7" t="s">
        <v>26</v>
      </c>
      <c r="B254" s="7" t="s">
        <v>35</v>
      </c>
      <c r="C254" s="7" t="s">
        <v>36</v>
      </c>
      <c r="D254" s="7" t="s">
        <v>190</v>
      </c>
      <c r="E254" s="7" t="s">
        <v>81</v>
      </c>
      <c r="F254" s="7">
        <v>98.0</v>
      </c>
      <c r="G254" s="7">
        <v>1.0</v>
      </c>
      <c r="H254" s="17"/>
      <c r="I254" s="7">
        <v>0.0</v>
      </c>
      <c r="J254" s="7">
        <v>1.0</v>
      </c>
    </row>
    <row r="255">
      <c r="A255" s="7" t="s">
        <v>26</v>
      </c>
      <c r="B255" s="7" t="s">
        <v>35</v>
      </c>
      <c r="C255" s="7" t="s">
        <v>36</v>
      </c>
      <c r="D255" s="7" t="s">
        <v>206</v>
      </c>
      <c r="E255" s="7" t="s">
        <v>81</v>
      </c>
      <c r="F255" s="7">
        <v>98.0</v>
      </c>
      <c r="G255" s="7">
        <v>1.0</v>
      </c>
      <c r="H255" s="17"/>
      <c r="I255" s="7">
        <v>0.0</v>
      </c>
      <c r="J255" s="7">
        <v>1.0</v>
      </c>
    </row>
    <row r="256">
      <c r="A256" s="7" t="s">
        <v>26</v>
      </c>
      <c r="B256" s="7" t="s">
        <v>35</v>
      </c>
      <c r="C256" s="7" t="s">
        <v>36</v>
      </c>
      <c r="D256" s="7" t="s">
        <v>80</v>
      </c>
      <c r="E256" s="7" t="s">
        <v>81</v>
      </c>
      <c r="F256" s="7">
        <v>98.0</v>
      </c>
      <c r="G256" s="7">
        <v>1.0</v>
      </c>
      <c r="H256" s="17"/>
      <c r="I256" s="7">
        <v>0.0</v>
      </c>
      <c r="J256" s="7">
        <v>1.0</v>
      </c>
    </row>
    <row r="257">
      <c r="A257" s="7" t="s">
        <v>26</v>
      </c>
      <c r="B257" s="7" t="s">
        <v>35</v>
      </c>
      <c r="C257" s="7" t="s">
        <v>36</v>
      </c>
      <c r="D257" s="7" t="s">
        <v>83</v>
      </c>
      <c r="E257" s="7" t="s">
        <v>81</v>
      </c>
      <c r="F257" s="7">
        <v>98.0</v>
      </c>
      <c r="G257" s="7">
        <v>1.0</v>
      </c>
      <c r="H257" s="17"/>
      <c r="I257" s="7">
        <v>0.0</v>
      </c>
      <c r="J257" s="7">
        <v>1.0</v>
      </c>
    </row>
    <row r="258">
      <c r="A258" s="7" t="s">
        <v>26</v>
      </c>
      <c r="B258" s="7" t="s">
        <v>35</v>
      </c>
      <c r="C258" s="7" t="s">
        <v>54</v>
      </c>
      <c r="D258" s="7" t="s">
        <v>64</v>
      </c>
      <c r="E258" s="7" t="s">
        <v>79</v>
      </c>
      <c r="F258" s="7">
        <v>87.0</v>
      </c>
      <c r="G258" s="7">
        <v>1.0</v>
      </c>
      <c r="H258" s="17"/>
      <c r="I258" s="7">
        <v>2.0</v>
      </c>
      <c r="J258" s="7">
        <v>2.0</v>
      </c>
    </row>
    <row r="259">
      <c r="A259" s="7" t="s">
        <v>26</v>
      </c>
      <c r="B259" s="7" t="s">
        <v>518</v>
      </c>
      <c r="C259" s="7" t="s">
        <v>519</v>
      </c>
      <c r="D259" s="7" t="s">
        <v>523</v>
      </c>
      <c r="E259" s="7" t="s">
        <v>655</v>
      </c>
      <c r="F259" s="7">
        <v>45.0</v>
      </c>
      <c r="G259" s="7">
        <v>10.0</v>
      </c>
      <c r="H259" s="17"/>
      <c r="I259" s="7">
        <v>18.0</v>
      </c>
      <c r="J259" s="7">
        <v>32.0</v>
      </c>
    </row>
    <row r="260">
      <c r="A260" s="7" t="s">
        <v>26</v>
      </c>
      <c r="B260" s="7" t="s">
        <v>518</v>
      </c>
      <c r="C260" s="7" t="s">
        <v>519</v>
      </c>
      <c r="D260" s="7" t="s">
        <v>523</v>
      </c>
      <c r="E260" s="7" t="s">
        <v>658</v>
      </c>
      <c r="F260" s="7">
        <v>52.0</v>
      </c>
      <c r="G260" s="7">
        <v>4.0</v>
      </c>
      <c r="H260" s="17"/>
      <c r="I260" s="7">
        <v>16.0</v>
      </c>
      <c r="J260" s="7">
        <v>15.0</v>
      </c>
    </row>
    <row r="261">
      <c r="A261" s="7" t="s">
        <v>26</v>
      </c>
      <c r="B261" s="7" t="s">
        <v>518</v>
      </c>
      <c r="C261" s="7" t="s">
        <v>519</v>
      </c>
      <c r="D261" s="7" t="s">
        <v>523</v>
      </c>
      <c r="E261" s="7" t="s">
        <v>873</v>
      </c>
      <c r="F261" s="7">
        <v>52.0</v>
      </c>
      <c r="G261" s="7">
        <v>4.0</v>
      </c>
      <c r="H261" s="17"/>
      <c r="I261" s="7">
        <v>16.0</v>
      </c>
      <c r="J261" s="7">
        <v>15.0</v>
      </c>
    </row>
    <row r="262">
      <c r="A262" s="7" t="s">
        <v>26</v>
      </c>
      <c r="B262" s="7" t="s">
        <v>518</v>
      </c>
      <c r="C262" s="7" t="s">
        <v>519</v>
      </c>
      <c r="D262" s="7" t="s">
        <v>527</v>
      </c>
      <c r="E262" s="7" t="s">
        <v>528</v>
      </c>
      <c r="F262" s="7">
        <v>52.0</v>
      </c>
      <c r="G262" s="7">
        <v>4.0</v>
      </c>
      <c r="H262" s="17"/>
      <c r="I262" s="7">
        <v>15.0</v>
      </c>
      <c r="J262" s="7">
        <v>15.0</v>
      </c>
    </row>
    <row r="263">
      <c r="A263" s="7" t="s">
        <v>26</v>
      </c>
      <c r="B263" s="7" t="s">
        <v>518</v>
      </c>
      <c r="C263" s="7" t="s">
        <v>519</v>
      </c>
      <c r="D263" s="7" t="s">
        <v>665</v>
      </c>
      <c r="E263" s="7" t="s">
        <v>666</v>
      </c>
      <c r="F263" s="7">
        <v>60.0</v>
      </c>
      <c r="G263" s="7">
        <v>4.0</v>
      </c>
      <c r="H263" s="17"/>
      <c r="I263" s="7">
        <v>13.0</v>
      </c>
      <c r="J263" s="7">
        <v>10.0</v>
      </c>
    </row>
    <row r="264">
      <c r="A264" s="7" t="s">
        <v>26</v>
      </c>
      <c r="B264" s="7" t="s">
        <v>518</v>
      </c>
      <c r="C264" s="7" t="s">
        <v>519</v>
      </c>
      <c r="D264" s="7" t="s">
        <v>669</v>
      </c>
      <c r="E264" s="7" t="s">
        <v>671</v>
      </c>
      <c r="F264" s="7">
        <v>60.0</v>
      </c>
      <c r="G264" s="7">
        <v>4.0</v>
      </c>
      <c r="H264" s="17"/>
      <c r="I264" s="7">
        <v>13.0</v>
      </c>
      <c r="J264" s="7">
        <v>10.0</v>
      </c>
    </row>
    <row r="265">
      <c r="A265" s="7" t="s">
        <v>26</v>
      </c>
      <c r="B265" s="7" t="s">
        <v>518</v>
      </c>
      <c r="C265" s="7" t="s">
        <v>519</v>
      </c>
      <c r="D265" s="7" t="s">
        <v>523</v>
      </c>
      <c r="E265" s="7" t="s">
        <v>878</v>
      </c>
      <c r="F265" s="7">
        <v>46.0</v>
      </c>
      <c r="G265" s="7">
        <v>4.0</v>
      </c>
      <c r="H265" s="17"/>
      <c r="I265" s="7">
        <v>15.0</v>
      </c>
      <c r="J265" s="7">
        <v>30.0</v>
      </c>
    </row>
    <row r="266">
      <c r="A266" s="7" t="s">
        <v>26</v>
      </c>
      <c r="B266" s="7" t="s">
        <v>518</v>
      </c>
      <c r="C266" s="7" t="s">
        <v>519</v>
      </c>
      <c r="D266" s="7" t="s">
        <v>523</v>
      </c>
      <c r="E266" s="7" t="s">
        <v>677</v>
      </c>
      <c r="F266" s="7">
        <v>60.0</v>
      </c>
      <c r="G266" s="7">
        <v>3.0</v>
      </c>
      <c r="H266" s="17"/>
      <c r="I266" s="7">
        <v>15.0</v>
      </c>
      <c r="J266" s="7">
        <v>9.0</v>
      </c>
    </row>
    <row r="267">
      <c r="A267" s="7" t="s">
        <v>26</v>
      </c>
      <c r="B267" s="7" t="s">
        <v>518</v>
      </c>
      <c r="C267" s="7" t="s">
        <v>519</v>
      </c>
      <c r="D267" s="7" t="s">
        <v>683</v>
      </c>
      <c r="E267" s="7" t="s">
        <v>684</v>
      </c>
      <c r="F267" s="7">
        <v>72.0</v>
      </c>
      <c r="G267" s="7">
        <v>2.0</v>
      </c>
      <c r="H267" s="17"/>
      <c r="I267" s="7">
        <v>7.0</v>
      </c>
      <c r="J267" s="7">
        <v>4.0</v>
      </c>
    </row>
    <row r="268">
      <c r="A268" s="7" t="s">
        <v>26</v>
      </c>
      <c r="B268" s="7" t="s">
        <v>518</v>
      </c>
      <c r="C268" s="7" t="s">
        <v>519</v>
      </c>
      <c r="D268" s="7" t="s">
        <v>683</v>
      </c>
      <c r="E268" s="7" t="s">
        <v>686</v>
      </c>
      <c r="F268" s="7">
        <v>69.0</v>
      </c>
      <c r="G268" s="7">
        <v>2.0</v>
      </c>
      <c r="H268" s="17"/>
      <c r="I268" s="7">
        <v>8.0</v>
      </c>
      <c r="J268" s="7">
        <v>5.0</v>
      </c>
    </row>
    <row r="269">
      <c r="A269" s="7" t="s">
        <v>26</v>
      </c>
      <c r="B269" s="7" t="s">
        <v>518</v>
      </c>
      <c r="C269" s="7" t="s">
        <v>519</v>
      </c>
      <c r="D269" s="7" t="s">
        <v>523</v>
      </c>
      <c r="E269" s="7" t="s">
        <v>696</v>
      </c>
      <c r="F269" s="7">
        <v>66.0</v>
      </c>
      <c r="G269" s="7">
        <v>2.0</v>
      </c>
      <c r="H269" s="17"/>
      <c r="I269" s="7">
        <v>9.0</v>
      </c>
      <c r="J269" s="7">
        <v>7.0</v>
      </c>
    </row>
    <row r="270">
      <c r="A270" s="7" t="s">
        <v>26</v>
      </c>
      <c r="B270" s="7" t="s">
        <v>518</v>
      </c>
      <c r="C270" s="7" t="s">
        <v>519</v>
      </c>
      <c r="D270" s="7" t="s">
        <v>665</v>
      </c>
      <c r="E270" s="7" t="s">
        <v>698</v>
      </c>
      <c r="F270" s="7">
        <v>66.0</v>
      </c>
      <c r="G270" s="7">
        <v>2.0</v>
      </c>
      <c r="H270" s="17"/>
      <c r="I270" s="7">
        <v>9.0</v>
      </c>
      <c r="J270" s="7">
        <v>7.0</v>
      </c>
    </row>
    <row r="271">
      <c r="A271" s="7" t="s">
        <v>26</v>
      </c>
      <c r="B271" s="7" t="s">
        <v>518</v>
      </c>
      <c r="C271" s="7" t="s">
        <v>519</v>
      </c>
      <c r="D271" s="7" t="s">
        <v>523</v>
      </c>
      <c r="E271" s="7" t="s">
        <v>706</v>
      </c>
      <c r="F271" s="7">
        <v>69.0</v>
      </c>
      <c r="G271" s="7">
        <v>2.0</v>
      </c>
      <c r="H271" s="17"/>
      <c r="I271" s="7">
        <v>10.0</v>
      </c>
      <c r="J271" s="7">
        <v>5.0</v>
      </c>
    </row>
    <row r="272">
      <c r="A272" s="7" t="s">
        <v>26</v>
      </c>
      <c r="B272" s="7" t="s">
        <v>518</v>
      </c>
      <c r="C272" s="7" t="s">
        <v>519</v>
      </c>
      <c r="D272" s="7" t="s">
        <v>669</v>
      </c>
      <c r="E272" s="7" t="s">
        <v>708</v>
      </c>
      <c r="F272" s="7">
        <v>66.0</v>
      </c>
      <c r="G272" s="7">
        <v>2.0</v>
      </c>
      <c r="H272" s="17"/>
      <c r="I272" s="7">
        <v>9.0</v>
      </c>
      <c r="J272" s="7">
        <v>7.0</v>
      </c>
    </row>
    <row r="273">
      <c r="A273" s="7" t="s">
        <v>26</v>
      </c>
      <c r="B273" s="7" t="s">
        <v>518</v>
      </c>
      <c r="C273" s="7" t="s">
        <v>519</v>
      </c>
      <c r="D273" s="7" t="s">
        <v>523</v>
      </c>
      <c r="E273" s="7" t="s">
        <v>892</v>
      </c>
      <c r="F273" s="7">
        <v>69.0</v>
      </c>
      <c r="G273" s="7">
        <v>2.0</v>
      </c>
      <c r="H273" s="17"/>
      <c r="I273" s="7">
        <v>10.0</v>
      </c>
      <c r="J273" s="7">
        <v>5.0</v>
      </c>
    </row>
    <row r="274">
      <c r="A274" s="7" t="s">
        <v>26</v>
      </c>
      <c r="B274" s="7" t="s">
        <v>518</v>
      </c>
      <c r="C274" s="7" t="s">
        <v>519</v>
      </c>
      <c r="D274" s="7" t="s">
        <v>523</v>
      </c>
      <c r="E274" s="7" t="s">
        <v>715</v>
      </c>
      <c r="F274" s="7">
        <v>66.0</v>
      </c>
      <c r="G274" s="7">
        <v>2.0</v>
      </c>
      <c r="H274" s="17"/>
      <c r="I274" s="7">
        <v>9.0</v>
      </c>
      <c r="J274" s="7">
        <v>7.0</v>
      </c>
    </row>
    <row r="275">
      <c r="A275" s="7" t="s">
        <v>26</v>
      </c>
      <c r="B275" s="7" t="s">
        <v>518</v>
      </c>
      <c r="C275" s="7" t="s">
        <v>519</v>
      </c>
      <c r="D275" s="7" t="s">
        <v>523</v>
      </c>
      <c r="E275" s="7" t="s">
        <v>723</v>
      </c>
      <c r="F275" s="7">
        <v>69.0</v>
      </c>
      <c r="G275" s="7">
        <v>2.0</v>
      </c>
      <c r="H275" s="17"/>
      <c r="I275" s="7">
        <v>9.0</v>
      </c>
      <c r="J275" s="7">
        <v>5.0</v>
      </c>
    </row>
    <row r="276">
      <c r="A276" s="7" t="s">
        <v>26</v>
      </c>
      <c r="B276" s="7" t="s">
        <v>518</v>
      </c>
      <c r="C276" s="7" t="s">
        <v>519</v>
      </c>
      <c r="D276" s="7" t="s">
        <v>527</v>
      </c>
      <c r="E276" s="7" t="s">
        <v>545</v>
      </c>
      <c r="F276" s="7">
        <v>66.0</v>
      </c>
      <c r="G276" s="7">
        <v>2.0</v>
      </c>
      <c r="H276" s="17"/>
      <c r="I276" s="7">
        <v>10.0</v>
      </c>
      <c r="J276" s="7">
        <v>7.0</v>
      </c>
    </row>
    <row r="277">
      <c r="A277" s="7" t="s">
        <v>26</v>
      </c>
      <c r="B277" s="7" t="s">
        <v>518</v>
      </c>
      <c r="C277" s="7" t="s">
        <v>519</v>
      </c>
      <c r="D277" s="7" t="s">
        <v>683</v>
      </c>
      <c r="E277" s="7" t="s">
        <v>728</v>
      </c>
      <c r="F277" s="7">
        <v>69.0</v>
      </c>
      <c r="G277" s="7">
        <v>2.0</v>
      </c>
      <c r="H277" s="17"/>
      <c r="I277" s="7">
        <v>9.0</v>
      </c>
      <c r="J277" s="7">
        <v>5.0</v>
      </c>
    </row>
    <row r="278">
      <c r="A278" s="7" t="s">
        <v>26</v>
      </c>
      <c r="B278" s="7" t="s">
        <v>518</v>
      </c>
      <c r="C278" s="7" t="s">
        <v>519</v>
      </c>
      <c r="D278" s="7" t="s">
        <v>523</v>
      </c>
      <c r="E278" s="7" t="s">
        <v>732</v>
      </c>
      <c r="F278" s="7">
        <v>69.0</v>
      </c>
      <c r="G278" s="7">
        <v>2.0</v>
      </c>
      <c r="H278" s="17"/>
      <c r="I278" s="7">
        <v>10.0</v>
      </c>
      <c r="J278" s="7">
        <v>5.0</v>
      </c>
    </row>
    <row r="279">
      <c r="A279" s="7" t="s">
        <v>26</v>
      </c>
      <c r="B279" s="7" t="s">
        <v>518</v>
      </c>
      <c r="C279" s="7" t="s">
        <v>589</v>
      </c>
      <c r="D279" s="7" t="s">
        <v>733</v>
      </c>
      <c r="E279" s="7" t="s">
        <v>684</v>
      </c>
      <c r="F279" s="7">
        <v>100.0</v>
      </c>
      <c r="G279" s="7">
        <v>1.0</v>
      </c>
      <c r="H279" s="17"/>
      <c r="I279" s="7">
        <v>0.0</v>
      </c>
      <c r="J279" s="7">
        <v>0.0</v>
      </c>
    </row>
    <row r="280">
      <c r="A280" s="7" t="s">
        <v>26</v>
      </c>
      <c r="B280" s="7" t="s">
        <v>518</v>
      </c>
      <c r="C280" s="7" t="s">
        <v>519</v>
      </c>
      <c r="D280" s="7" t="s">
        <v>665</v>
      </c>
      <c r="E280" s="7" t="s">
        <v>734</v>
      </c>
      <c r="F280" s="7">
        <v>100.0</v>
      </c>
      <c r="G280" s="7">
        <v>1.0</v>
      </c>
      <c r="H280" s="17"/>
      <c r="I280" s="7">
        <v>1.0</v>
      </c>
      <c r="J280" s="7">
        <v>1.0</v>
      </c>
    </row>
    <row r="281">
      <c r="A281" s="7" t="s">
        <v>26</v>
      </c>
      <c r="B281" s="7" t="s">
        <v>518</v>
      </c>
      <c r="C281" s="7" t="s">
        <v>589</v>
      </c>
      <c r="D281" s="7" t="s">
        <v>598</v>
      </c>
      <c r="E281" s="7" t="s">
        <v>658</v>
      </c>
      <c r="F281" s="7">
        <v>100.0</v>
      </c>
      <c r="G281" s="7">
        <v>1.0</v>
      </c>
      <c r="H281" s="17"/>
      <c r="I281" s="7">
        <v>2.0</v>
      </c>
      <c r="J281" s="7">
        <v>0.0</v>
      </c>
    </row>
    <row r="282">
      <c r="A282" s="7" t="s">
        <v>26</v>
      </c>
      <c r="B282" s="7" t="s">
        <v>518</v>
      </c>
      <c r="C282" s="7" t="s">
        <v>589</v>
      </c>
      <c r="D282" s="7" t="s">
        <v>598</v>
      </c>
      <c r="E282" s="7" t="s">
        <v>873</v>
      </c>
      <c r="F282" s="7">
        <v>100.0</v>
      </c>
      <c r="G282" s="7">
        <v>1.0</v>
      </c>
      <c r="H282" s="17"/>
      <c r="I282" s="7">
        <v>2.0</v>
      </c>
      <c r="J282" s="7">
        <v>0.0</v>
      </c>
    </row>
    <row r="283">
      <c r="A283" s="7" t="s">
        <v>26</v>
      </c>
      <c r="B283" s="7" t="s">
        <v>518</v>
      </c>
      <c r="C283" s="7" t="s">
        <v>589</v>
      </c>
      <c r="D283" s="7" t="s">
        <v>606</v>
      </c>
      <c r="E283" s="7" t="s">
        <v>528</v>
      </c>
      <c r="F283" s="7">
        <v>100.0</v>
      </c>
      <c r="G283" s="7">
        <v>1.0</v>
      </c>
      <c r="H283" s="17"/>
      <c r="I283" s="7">
        <v>2.0</v>
      </c>
      <c r="J283" s="7">
        <v>0.0</v>
      </c>
    </row>
    <row r="284">
      <c r="A284" s="7" t="s">
        <v>26</v>
      </c>
      <c r="B284" s="7" t="s">
        <v>518</v>
      </c>
      <c r="C284" s="7" t="s">
        <v>519</v>
      </c>
      <c r="D284" s="7" t="s">
        <v>669</v>
      </c>
      <c r="E284" s="7" t="s">
        <v>761</v>
      </c>
      <c r="F284" s="7">
        <v>100.0</v>
      </c>
      <c r="G284" s="7">
        <v>1.0</v>
      </c>
      <c r="H284" s="17"/>
      <c r="I284" s="7">
        <v>1.0</v>
      </c>
      <c r="J284" s="7">
        <v>1.0</v>
      </c>
    </row>
    <row r="285">
      <c r="A285" s="7" t="s">
        <v>26</v>
      </c>
      <c r="B285" s="7" t="s">
        <v>518</v>
      </c>
      <c r="C285" s="7" t="s">
        <v>560</v>
      </c>
      <c r="D285" s="7" t="s">
        <v>561</v>
      </c>
      <c r="E285" s="7" t="s">
        <v>608</v>
      </c>
      <c r="F285" s="7">
        <v>67.0</v>
      </c>
      <c r="G285" s="7">
        <v>1.0</v>
      </c>
      <c r="H285" s="17"/>
      <c r="I285" s="7">
        <v>14.0</v>
      </c>
      <c r="J285" s="7">
        <v>5.0</v>
      </c>
    </row>
    <row r="286">
      <c r="A286" s="7" t="s">
        <v>26</v>
      </c>
      <c r="B286" s="7" t="s">
        <v>518</v>
      </c>
      <c r="C286" s="7" t="s">
        <v>519</v>
      </c>
      <c r="D286" s="7" t="s">
        <v>683</v>
      </c>
      <c r="E286" s="7" t="s">
        <v>770</v>
      </c>
      <c r="F286" s="7">
        <v>100.0</v>
      </c>
      <c r="G286" s="7">
        <v>1.0</v>
      </c>
      <c r="H286" s="17"/>
      <c r="I286" s="7">
        <v>1.0</v>
      </c>
      <c r="J286" s="7">
        <v>1.0</v>
      </c>
    </row>
    <row r="287">
      <c r="A287" s="7" t="s">
        <v>26</v>
      </c>
      <c r="B287" s="7" t="s">
        <v>518</v>
      </c>
      <c r="C287" s="7" t="s">
        <v>519</v>
      </c>
      <c r="D287" s="7" t="s">
        <v>523</v>
      </c>
      <c r="E287" s="7" t="s">
        <v>607</v>
      </c>
      <c r="F287" s="7">
        <v>100.0</v>
      </c>
      <c r="G287" s="7">
        <v>1.0</v>
      </c>
      <c r="H287" s="17"/>
      <c r="I287" s="7">
        <v>1.0</v>
      </c>
      <c r="J287" s="7">
        <v>1.0</v>
      </c>
    </row>
    <row r="288">
      <c r="A288" s="7" t="s">
        <v>26</v>
      </c>
      <c r="B288" s="7" t="s">
        <v>518</v>
      </c>
      <c r="C288" s="7" t="s">
        <v>589</v>
      </c>
      <c r="D288" s="7" t="s">
        <v>733</v>
      </c>
      <c r="E288" s="7" t="s">
        <v>686</v>
      </c>
      <c r="F288" s="7">
        <v>100.0</v>
      </c>
      <c r="G288" s="7">
        <v>1.0</v>
      </c>
      <c r="H288" s="17"/>
      <c r="I288" s="7">
        <v>0.0</v>
      </c>
      <c r="J288" s="7">
        <v>0.0</v>
      </c>
    </row>
    <row r="289">
      <c r="A289" s="7" t="s">
        <v>26</v>
      </c>
      <c r="B289" s="7" t="s">
        <v>518</v>
      </c>
      <c r="C289" s="7" t="s">
        <v>589</v>
      </c>
      <c r="D289" s="7" t="s">
        <v>598</v>
      </c>
      <c r="E289" s="7" t="s">
        <v>706</v>
      </c>
      <c r="F289" s="7">
        <v>100.0</v>
      </c>
      <c r="G289" s="7">
        <v>1.0</v>
      </c>
      <c r="H289" s="17"/>
      <c r="I289" s="7">
        <v>2.0</v>
      </c>
      <c r="J289" s="7">
        <v>0.0</v>
      </c>
    </row>
    <row r="290">
      <c r="A290" s="7" t="s">
        <v>26</v>
      </c>
      <c r="B290" s="7" t="s">
        <v>518</v>
      </c>
      <c r="C290" s="7" t="s">
        <v>589</v>
      </c>
      <c r="D290" s="7" t="s">
        <v>598</v>
      </c>
      <c r="E290" s="7" t="s">
        <v>677</v>
      </c>
      <c r="F290" s="7">
        <v>100.0</v>
      </c>
      <c r="G290" s="7">
        <v>1.0</v>
      </c>
      <c r="H290" s="17"/>
      <c r="I290" s="7">
        <v>3.0</v>
      </c>
      <c r="J290" s="7">
        <v>0.0</v>
      </c>
    </row>
    <row r="291">
      <c r="A291" s="7" t="s">
        <v>26</v>
      </c>
      <c r="B291" s="7" t="s">
        <v>518</v>
      </c>
      <c r="C291" s="7" t="s">
        <v>589</v>
      </c>
      <c r="D291" s="7" t="s">
        <v>598</v>
      </c>
      <c r="E291" s="7" t="s">
        <v>892</v>
      </c>
      <c r="F291" s="7">
        <v>100.0</v>
      </c>
      <c r="G291" s="7">
        <v>1.0</v>
      </c>
      <c r="H291" s="17"/>
      <c r="I291" s="7">
        <v>3.0</v>
      </c>
      <c r="J291" s="7">
        <v>0.0</v>
      </c>
    </row>
    <row r="292">
      <c r="A292" s="7" t="s">
        <v>26</v>
      </c>
      <c r="B292" s="7" t="s">
        <v>518</v>
      </c>
      <c r="C292" s="7" t="s">
        <v>589</v>
      </c>
      <c r="D292" s="7" t="s">
        <v>598</v>
      </c>
      <c r="E292" s="7" t="s">
        <v>655</v>
      </c>
      <c r="F292" s="7">
        <v>100.0</v>
      </c>
      <c r="G292" s="7">
        <v>1.0</v>
      </c>
      <c r="H292" s="17"/>
      <c r="I292" s="7">
        <v>2.0</v>
      </c>
      <c r="J292" s="7">
        <v>0.0</v>
      </c>
    </row>
    <row r="293">
      <c r="A293" s="7" t="s">
        <v>26</v>
      </c>
      <c r="B293" s="7" t="s">
        <v>518</v>
      </c>
      <c r="C293" s="7" t="s">
        <v>589</v>
      </c>
      <c r="D293" s="7" t="s">
        <v>606</v>
      </c>
      <c r="E293" s="7" t="s">
        <v>545</v>
      </c>
      <c r="F293" s="7">
        <v>100.0</v>
      </c>
      <c r="G293" s="7">
        <v>1.0</v>
      </c>
      <c r="H293" s="17"/>
      <c r="I293" s="7">
        <v>2.0</v>
      </c>
      <c r="J293" s="7">
        <v>0.0</v>
      </c>
    </row>
    <row r="294">
      <c r="A294" s="7" t="s">
        <v>26</v>
      </c>
      <c r="B294" s="7" t="s">
        <v>518</v>
      </c>
      <c r="C294" s="7" t="s">
        <v>589</v>
      </c>
      <c r="D294" s="7" t="s">
        <v>733</v>
      </c>
      <c r="E294" s="7" t="s">
        <v>728</v>
      </c>
      <c r="F294" s="7">
        <v>100.0</v>
      </c>
      <c r="G294" s="7">
        <v>1.0</v>
      </c>
      <c r="H294" s="17"/>
      <c r="I294" s="7">
        <v>1.0</v>
      </c>
      <c r="J294" s="7">
        <v>0.0</v>
      </c>
    </row>
    <row r="295">
      <c r="A295" s="7" t="s">
        <v>26</v>
      </c>
      <c r="B295" s="7" t="s">
        <v>518</v>
      </c>
      <c r="C295" s="7" t="s">
        <v>589</v>
      </c>
      <c r="D295" s="7" t="s">
        <v>598</v>
      </c>
      <c r="E295" s="7" t="s">
        <v>732</v>
      </c>
      <c r="F295" s="7">
        <v>100.0</v>
      </c>
      <c r="G295" s="7">
        <v>1.0</v>
      </c>
      <c r="H295" s="17"/>
      <c r="I295" s="7">
        <v>3.0</v>
      </c>
      <c r="J295" s="7">
        <v>0.0</v>
      </c>
    </row>
    <row r="296">
      <c r="A296" s="7" t="s">
        <v>26</v>
      </c>
      <c r="B296" s="7" t="s">
        <v>518</v>
      </c>
      <c r="C296" s="7" t="s">
        <v>589</v>
      </c>
      <c r="D296" s="7" t="s">
        <v>795</v>
      </c>
      <c r="E296" s="7" t="s">
        <v>666</v>
      </c>
      <c r="F296" s="7">
        <v>100.0</v>
      </c>
      <c r="G296" s="7">
        <v>1.0</v>
      </c>
      <c r="H296" s="17"/>
      <c r="I296" s="7">
        <v>2.0</v>
      </c>
      <c r="J296" s="7">
        <v>0.0</v>
      </c>
    </row>
    <row r="297">
      <c r="A297" s="7" t="s">
        <v>26</v>
      </c>
      <c r="B297" s="7" t="s">
        <v>518</v>
      </c>
      <c r="C297" s="7" t="s">
        <v>589</v>
      </c>
      <c r="D297" s="7" t="s">
        <v>798</v>
      </c>
      <c r="E297" s="7" t="s">
        <v>671</v>
      </c>
      <c r="F297" s="7">
        <v>100.0</v>
      </c>
      <c r="G297" s="7">
        <v>1.0</v>
      </c>
      <c r="H297" s="17"/>
      <c r="I297" s="7">
        <v>3.0</v>
      </c>
      <c r="J297" s="7">
        <v>0.0</v>
      </c>
    </row>
    <row r="298">
      <c r="A298" s="7" t="s">
        <v>26</v>
      </c>
      <c r="B298" s="7" t="s">
        <v>518</v>
      </c>
      <c r="C298" s="7" t="s">
        <v>589</v>
      </c>
      <c r="D298" s="7" t="s">
        <v>598</v>
      </c>
      <c r="E298" s="7" t="s">
        <v>878</v>
      </c>
      <c r="F298" s="7">
        <v>100.0</v>
      </c>
      <c r="G298" s="7">
        <v>1.0</v>
      </c>
      <c r="H298" s="17"/>
      <c r="I298" s="7">
        <v>3.0</v>
      </c>
      <c r="J298" s="7">
        <v>0.0</v>
      </c>
    </row>
    <row r="299">
      <c r="A299" s="7" t="s">
        <v>26</v>
      </c>
      <c r="B299" s="7" t="s">
        <v>518</v>
      </c>
      <c r="C299" s="7" t="s">
        <v>519</v>
      </c>
      <c r="D299" s="7" t="s">
        <v>563</v>
      </c>
      <c r="E299" s="7" t="s">
        <v>581</v>
      </c>
      <c r="F299" s="7">
        <v>95.0</v>
      </c>
      <c r="G299" s="7">
        <v>1.0</v>
      </c>
      <c r="H299" s="17"/>
      <c r="I299" s="7">
        <v>0.0</v>
      </c>
      <c r="J299" s="7">
        <v>1.0</v>
      </c>
    </row>
    <row r="300">
      <c r="A300" s="7" t="s">
        <v>26</v>
      </c>
      <c r="B300" s="7" t="s">
        <v>518</v>
      </c>
      <c r="C300" s="7" t="s">
        <v>519</v>
      </c>
      <c r="D300" s="7" t="s">
        <v>563</v>
      </c>
      <c r="E300" s="7" t="s">
        <v>578</v>
      </c>
      <c r="F300" s="7">
        <v>98.0</v>
      </c>
      <c r="G300" s="7">
        <v>1.0</v>
      </c>
      <c r="H300" s="17"/>
      <c r="I300" s="7">
        <v>0.0</v>
      </c>
      <c r="J300" s="7">
        <v>1.0</v>
      </c>
    </row>
    <row r="301">
      <c r="A301" s="7" t="s">
        <v>26</v>
      </c>
      <c r="B301" s="7" t="s">
        <v>518</v>
      </c>
      <c r="C301" s="7" t="s">
        <v>519</v>
      </c>
      <c r="D301" s="7" t="s">
        <v>527</v>
      </c>
      <c r="E301" s="7" t="s">
        <v>569</v>
      </c>
      <c r="F301" s="7">
        <v>100.0</v>
      </c>
      <c r="G301" s="7">
        <v>1.0</v>
      </c>
      <c r="H301" s="17"/>
      <c r="I301" s="7">
        <v>1.0</v>
      </c>
      <c r="J301" s="7">
        <v>1.0</v>
      </c>
    </row>
    <row r="302">
      <c r="A302" s="7" t="s">
        <v>26</v>
      </c>
      <c r="B302" s="7" t="s">
        <v>518</v>
      </c>
      <c r="C302" s="7" t="s">
        <v>519</v>
      </c>
      <c r="D302" s="7" t="s">
        <v>563</v>
      </c>
      <c r="E302" s="7" t="s">
        <v>567</v>
      </c>
      <c r="F302" s="7">
        <v>83.0</v>
      </c>
      <c r="G302" s="7">
        <v>1.0</v>
      </c>
      <c r="H302" s="17"/>
      <c r="I302" s="7">
        <v>3.0</v>
      </c>
      <c r="J302" s="7">
        <v>2.0</v>
      </c>
    </row>
    <row r="303">
      <c r="A303" s="7" t="s">
        <v>26</v>
      </c>
      <c r="B303" s="7" t="s">
        <v>518</v>
      </c>
      <c r="C303" s="7" t="s">
        <v>560</v>
      </c>
      <c r="D303" s="7" t="s">
        <v>561</v>
      </c>
      <c r="E303" s="7" t="s">
        <v>562</v>
      </c>
      <c r="F303" s="7">
        <v>100.0</v>
      </c>
      <c r="G303" s="7">
        <v>1.0</v>
      </c>
      <c r="H303" s="17"/>
      <c r="I303" s="7">
        <v>1.0</v>
      </c>
      <c r="J303" s="7">
        <v>1.0</v>
      </c>
    </row>
    <row r="304">
      <c r="A304" s="7" t="s">
        <v>26</v>
      </c>
      <c r="B304" s="7" t="s">
        <v>622</v>
      </c>
      <c r="C304" s="7" t="s">
        <v>816</v>
      </c>
      <c r="D304" s="7" t="s">
        <v>817</v>
      </c>
      <c r="E304" s="7" t="s">
        <v>818</v>
      </c>
      <c r="F304" s="7">
        <v>44.0</v>
      </c>
      <c r="G304" s="7">
        <v>12.0</v>
      </c>
      <c r="H304" s="17"/>
      <c r="I304" s="7">
        <v>14.0</v>
      </c>
      <c r="J304" s="7">
        <v>32.0</v>
      </c>
    </row>
    <row r="305">
      <c r="A305" s="7" t="s">
        <v>26</v>
      </c>
      <c r="B305" s="7" t="s">
        <v>622</v>
      </c>
      <c r="C305" s="105" t="s">
        <v>630</v>
      </c>
      <c r="D305" s="7" t="s">
        <v>663</v>
      </c>
      <c r="E305" s="7" t="s">
        <v>822</v>
      </c>
      <c r="F305" s="7">
        <v>41.0</v>
      </c>
      <c r="G305" s="7">
        <v>10.0</v>
      </c>
      <c r="H305" s="17"/>
      <c r="I305" s="7">
        <v>11.0</v>
      </c>
      <c r="J305" s="7">
        <v>45.0</v>
      </c>
    </row>
    <row r="306">
      <c r="A306" s="7" t="s">
        <v>26</v>
      </c>
      <c r="B306" s="7" t="s">
        <v>622</v>
      </c>
      <c r="C306" s="105" t="s">
        <v>630</v>
      </c>
      <c r="D306" s="7" t="s">
        <v>663</v>
      </c>
      <c r="E306" s="7" t="s">
        <v>831</v>
      </c>
      <c r="F306" s="7">
        <v>52.0</v>
      </c>
      <c r="G306" s="7">
        <v>9.0</v>
      </c>
      <c r="H306" s="17"/>
      <c r="I306" s="7">
        <v>7.0</v>
      </c>
      <c r="J306" s="7">
        <v>20.0</v>
      </c>
    </row>
    <row r="307">
      <c r="A307" s="7" t="s">
        <v>26</v>
      </c>
      <c r="B307" s="7" t="s">
        <v>622</v>
      </c>
      <c r="C307" s="7" t="s">
        <v>816</v>
      </c>
      <c r="D307" s="7" t="s">
        <v>840</v>
      </c>
      <c r="E307" s="7" t="s">
        <v>818</v>
      </c>
      <c r="F307" s="7">
        <v>47.0</v>
      </c>
      <c r="G307" s="7">
        <v>8.0</v>
      </c>
      <c r="H307" s="17"/>
      <c r="I307" s="7">
        <v>12.0</v>
      </c>
      <c r="J307" s="7">
        <v>27.0</v>
      </c>
    </row>
    <row r="308">
      <c r="A308" s="7" t="s">
        <v>26</v>
      </c>
      <c r="B308" s="7" t="s">
        <v>622</v>
      </c>
      <c r="C308" s="7" t="s">
        <v>816</v>
      </c>
      <c r="D308" s="7" t="s">
        <v>836</v>
      </c>
      <c r="E308" s="7" t="s">
        <v>818</v>
      </c>
      <c r="F308" s="7">
        <v>49.0</v>
      </c>
      <c r="G308" s="7">
        <v>8.0</v>
      </c>
      <c r="H308" s="17"/>
      <c r="I308" s="7">
        <v>16.0</v>
      </c>
      <c r="J308" s="7">
        <v>21.0</v>
      </c>
    </row>
    <row r="309">
      <c r="A309" s="7" t="s">
        <v>26</v>
      </c>
      <c r="B309" s="7" t="s">
        <v>622</v>
      </c>
      <c r="C309" s="105" t="s">
        <v>630</v>
      </c>
      <c r="D309" s="7" t="s">
        <v>847</v>
      </c>
      <c r="E309" s="7" t="s">
        <v>848</v>
      </c>
      <c r="F309" s="7">
        <v>56.0</v>
      </c>
      <c r="G309" s="7">
        <v>7.0</v>
      </c>
      <c r="H309" s="17"/>
      <c r="I309" s="7">
        <v>4.0</v>
      </c>
      <c r="J309" s="7">
        <v>15.0</v>
      </c>
    </row>
    <row r="310">
      <c r="A310" s="7" t="s">
        <v>26</v>
      </c>
      <c r="B310" s="7" t="s">
        <v>622</v>
      </c>
      <c r="C310" s="105" t="s">
        <v>630</v>
      </c>
      <c r="D310" s="7" t="s">
        <v>849</v>
      </c>
      <c r="E310" s="7" t="s">
        <v>848</v>
      </c>
      <c r="F310" s="7">
        <v>57.0</v>
      </c>
      <c r="G310" s="7">
        <v>7.0</v>
      </c>
      <c r="H310" s="17"/>
      <c r="I310" s="7">
        <v>5.0</v>
      </c>
      <c r="J310" s="7">
        <v>13.0</v>
      </c>
    </row>
    <row r="311">
      <c r="A311" s="7" t="s">
        <v>26</v>
      </c>
      <c r="B311" s="7" t="s">
        <v>622</v>
      </c>
      <c r="C311" s="7" t="s">
        <v>816</v>
      </c>
      <c r="D311" s="7" t="s">
        <v>836</v>
      </c>
      <c r="E311" s="7" t="s">
        <v>845</v>
      </c>
      <c r="F311" s="7">
        <v>51.0</v>
      </c>
      <c r="G311" s="7">
        <v>7.0</v>
      </c>
      <c r="H311" s="17"/>
      <c r="I311" s="7">
        <v>11.0</v>
      </c>
      <c r="J311" s="7">
        <v>20.0</v>
      </c>
    </row>
    <row r="312">
      <c r="A312" s="7" t="s">
        <v>26</v>
      </c>
      <c r="B312" s="7" t="s">
        <v>622</v>
      </c>
      <c r="C312" s="7" t="s">
        <v>624</v>
      </c>
      <c r="D312" s="7" t="s">
        <v>625</v>
      </c>
      <c r="E312" s="7" t="s">
        <v>626</v>
      </c>
      <c r="F312" s="7">
        <v>52.0</v>
      </c>
      <c r="G312" s="7">
        <v>6.0</v>
      </c>
      <c r="H312" s="17"/>
      <c r="I312" s="7">
        <v>15.0</v>
      </c>
      <c r="J312" s="7">
        <v>20.0</v>
      </c>
    </row>
    <row r="313">
      <c r="A313" s="7" t="s">
        <v>26</v>
      </c>
      <c r="B313" s="7" t="s">
        <v>622</v>
      </c>
      <c r="C313" s="105" t="s">
        <v>630</v>
      </c>
      <c r="D313" s="7" t="s">
        <v>851</v>
      </c>
      <c r="E313" s="7" t="s">
        <v>848</v>
      </c>
      <c r="F313" s="7">
        <v>64.0</v>
      </c>
      <c r="G313" s="7">
        <v>4.0</v>
      </c>
      <c r="H313" s="17"/>
      <c r="I313" s="7">
        <v>4.0</v>
      </c>
      <c r="J313" s="7">
        <v>9.0</v>
      </c>
    </row>
    <row r="314">
      <c r="A314" s="7" t="s">
        <v>26</v>
      </c>
      <c r="B314" s="7" t="s">
        <v>622</v>
      </c>
      <c r="C314" s="105" t="s">
        <v>630</v>
      </c>
      <c r="D314" s="7" t="s">
        <v>663</v>
      </c>
      <c r="E314" s="7" t="s">
        <v>853</v>
      </c>
      <c r="F314" s="7">
        <v>67.0</v>
      </c>
      <c r="G314" s="7">
        <v>4.0</v>
      </c>
      <c r="H314" s="17"/>
      <c r="I314" s="7">
        <v>1.0</v>
      </c>
      <c r="J314" s="7">
        <v>8.0</v>
      </c>
    </row>
    <row r="315">
      <c r="A315" s="7" t="s">
        <v>26</v>
      </c>
      <c r="B315" s="7" t="s">
        <v>622</v>
      </c>
      <c r="C315" s="105" t="s">
        <v>630</v>
      </c>
      <c r="D315" s="7" t="s">
        <v>645</v>
      </c>
      <c r="E315" s="7" t="s">
        <v>858</v>
      </c>
      <c r="F315" s="7">
        <v>52.0</v>
      </c>
      <c r="G315" s="7">
        <v>4.0</v>
      </c>
      <c r="H315" s="17"/>
      <c r="I315" s="7">
        <v>13.0</v>
      </c>
      <c r="J315" s="7">
        <v>19.0</v>
      </c>
    </row>
    <row r="316">
      <c r="A316" s="7" t="s">
        <v>26</v>
      </c>
      <c r="B316" s="7" t="s">
        <v>622</v>
      </c>
      <c r="C316" s="105" t="s">
        <v>630</v>
      </c>
      <c r="D316" s="7" t="s">
        <v>851</v>
      </c>
      <c r="E316" s="7" t="s">
        <v>858</v>
      </c>
      <c r="F316" s="7">
        <v>56.0</v>
      </c>
      <c r="G316" s="7">
        <v>3.0</v>
      </c>
      <c r="H316" s="17"/>
      <c r="I316" s="7">
        <v>9.0</v>
      </c>
      <c r="J316" s="7">
        <v>13.0</v>
      </c>
    </row>
    <row r="317">
      <c r="A317" s="7" t="s">
        <v>26</v>
      </c>
      <c r="B317" s="7" t="s">
        <v>622</v>
      </c>
      <c r="C317" s="105" t="s">
        <v>630</v>
      </c>
      <c r="D317" s="7" t="s">
        <v>847</v>
      </c>
      <c r="E317" s="7" t="s">
        <v>858</v>
      </c>
      <c r="F317" s="7">
        <v>51.0</v>
      </c>
      <c r="G317" s="7">
        <v>3.0</v>
      </c>
      <c r="H317" s="17"/>
      <c r="I317" s="7">
        <v>13.0</v>
      </c>
      <c r="J317" s="7">
        <v>18.0</v>
      </c>
    </row>
    <row r="318">
      <c r="A318" s="7" t="s">
        <v>26</v>
      </c>
      <c r="B318" s="7" t="s">
        <v>622</v>
      </c>
      <c r="C318" s="105" t="s">
        <v>630</v>
      </c>
      <c r="D318" s="7" t="s">
        <v>849</v>
      </c>
      <c r="E318" s="7" t="s">
        <v>858</v>
      </c>
      <c r="F318" s="7">
        <v>56.0</v>
      </c>
      <c r="G318" s="7">
        <v>3.0</v>
      </c>
      <c r="H318" s="17"/>
      <c r="I318" s="7">
        <v>9.0</v>
      </c>
      <c r="J318" s="7">
        <v>13.0</v>
      </c>
    </row>
    <row r="319">
      <c r="A319" s="7" t="s">
        <v>26</v>
      </c>
      <c r="B319" s="7" t="s">
        <v>622</v>
      </c>
      <c r="C319" s="7" t="s">
        <v>816</v>
      </c>
      <c r="D319" s="7" t="s">
        <v>840</v>
      </c>
      <c r="E319" s="7" t="s">
        <v>875</v>
      </c>
      <c r="F319" s="7">
        <v>68.0</v>
      </c>
      <c r="G319" s="7">
        <v>3.0</v>
      </c>
      <c r="H319" s="17"/>
      <c r="I319" s="7">
        <v>4.0</v>
      </c>
      <c r="J319" s="7">
        <v>6.0</v>
      </c>
    </row>
    <row r="320">
      <c r="A320" s="7" t="s">
        <v>26</v>
      </c>
      <c r="B320" s="7" t="s">
        <v>622</v>
      </c>
      <c r="C320" s="7" t="s">
        <v>816</v>
      </c>
      <c r="D320" s="7" t="s">
        <v>869</v>
      </c>
      <c r="E320" s="7" t="s">
        <v>870</v>
      </c>
      <c r="F320" s="7">
        <v>77.0</v>
      </c>
      <c r="G320" s="7">
        <v>2.0</v>
      </c>
      <c r="H320" s="17"/>
      <c r="I320" s="7">
        <v>0.0</v>
      </c>
      <c r="J320" s="7">
        <v>4.0</v>
      </c>
    </row>
    <row r="321">
      <c r="A321" s="7" t="s">
        <v>26</v>
      </c>
      <c r="B321" s="7" t="s">
        <v>622</v>
      </c>
      <c r="C321" s="7" t="s">
        <v>816</v>
      </c>
      <c r="D321" s="7" t="s">
        <v>869</v>
      </c>
      <c r="E321" s="7" t="s">
        <v>874</v>
      </c>
      <c r="F321" s="7">
        <v>77.0</v>
      </c>
      <c r="G321" s="7">
        <v>2.0</v>
      </c>
      <c r="H321" s="17"/>
      <c r="I321" s="7">
        <v>0.0</v>
      </c>
      <c r="J321" s="7">
        <v>4.0</v>
      </c>
    </row>
    <row r="322">
      <c r="A322" s="7" t="s">
        <v>26</v>
      </c>
      <c r="B322" s="7" t="s">
        <v>622</v>
      </c>
      <c r="C322" s="105" t="s">
        <v>630</v>
      </c>
      <c r="D322" s="7" t="s">
        <v>632</v>
      </c>
      <c r="E322" s="7" t="s">
        <v>891</v>
      </c>
      <c r="F322" s="7">
        <v>71.0</v>
      </c>
      <c r="G322" s="7">
        <v>2.0</v>
      </c>
      <c r="H322" s="17"/>
      <c r="I322" s="7">
        <v>2.0</v>
      </c>
      <c r="J322" s="7">
        <v>6.0</v>
      </c>
    </row>
    <row r="323">
      <c r="A323" s="7" t="s">
        <v>26</v>
      </c>
      <c r="B323" s="7" t="s">
        <v>622</v>
      </c>
      <c r="C323" s="7" t="s">
        <v>628</v>
      </c>
      <c r="D323" s="7" t="s">
        <v>629</v>
      </c>
      <c r="E323" s="7" t="s">
        <v>701</v>
      </c>
      <c r="F323" s="7">
        <v>100.0</v>
      </c>
      <c r="G323" s="7">
        <v>1.0</v>
      </c>
      <c r="H323" s="17"/>
      <c r="I323" s="7">
        <v>1.0</v>
      </c>
      <c r="J323" s="7">
        <v>1.0</v>
      </c>
    </row>
    <row r="324">
      <c r="A324" s="7" t="s">
        <v>26</v>
      </c>
      <c r="B324" s="7" t="s">
        <v>622</v>
      </c>
      <c r="C324" s="7" t="s">
        <v>628</v>
      </c>
      <c r="D324" s="7" t="s">
        <v>629</v>
      </c>
      <c r="E324" s="7" t="s">
        <v>701</v>
      </c>
      <c r="F324" s="7">
        <v>100.0</v>
      </c>
      <c r="G324" s="7">
        <v>1.0</v>
      </c>
      <c r="H324" s="17"/>
      <c r="I324" s="7">
        <v>1.0</v>
      </c>
      <c r="J324" s="7">
        <v>1.0</v>
      </c>
    </row>
    <row r="325">
      <c r="A325" s="7" t="s">
        <v>26</v>
      </c>
      <c r="B325" s="7" t="s">
        <v>622</v>
      </c>
      <c r="C325" s="105" t="s">
        <v>630</v>
      </c>
      <c r="D325" s="7" t="s">
        <v>632</v>
      </c>
      <c r="E325" s="7" t="s">
        <v>848</v>
      </c>
      <c r="F325" s="7">
        <v>100.0</v>
      </c>
      <c r="G325" s="7">
        <v>1.0</v>
      </c>
      <c r="H325" s="17"/>
      <c r="I325" s="7">
        <v>0.0</v>
      </c>
      <c r="J325" s="7">
        <v>0.0</v>
      </c>
    </row>
    <row r="326">
      <c r="A326" s="7" t="s">
        <v>26</v>
      </c>
      <c r="B326" s="7" t="s">
        <v>622</v>
      </c>
      <c r="C326" s="105" t="s">
        <v>630</v>
      </c>
      <c r="D326" s="7" t="s">
        <v>645</v>
      </c>
      <c r="E326" s="7" t="s">
        <v>848</v>
      </c>
      <c r="F326" s="7">
        <v>91.0</v>
      </c>
      <c r="G326" s="7">
        <v>1.0</v>
      </c>
      <c r="H326" s="17"/>
      <c r="I326" s="7">
        <v>0.0</v>
      </c>
      <c r="J326" s="7">
        <v>2.0</v>
      </c>
    </row>
    <row r="327">
      <c r="A327" s="7" t="s">
        <v>26</v>
      </c>
      <c r="B327" s="7" t="s">
        <v>622</v>
      </c>
      <c r="C327" s="105" t="s">
        <v>630</v>
      </c>
      <c r="D327" s="7" t="s">
        <v>632</v>
      </c>
      <c r="E327" s="7" t="s">
        <v>848</v>
      </c>
      <c r="F327" s="7">
        <v>100.0</v>
      </c>
      <c r="G327" s="7">
        <v>1.0</v>
      </c>
      <c r="H327" s="17"/>
      <c r="I327" s="7">
        <v>0.0</v>
      </c>
      <c r="J327" s="7">
        <v>0.0</v>
      </c>
    </row>
    <row r="328">
      <c r="A328" s="7" t="s">
        <v>26</v>
      </c>
      <c r="B328" s="7" t="s">
        <v>622</v>
      </c>
      <c r="C328" s="105" t="s">
        <v>630</v>
      </c>
      <c r="D328" s="7" t="s">
        <v>645</v>
      </c>
      <c r="E328" s="7" t="s">
        <v>848</v>
      </c>
      <c r="F328" s="7">
        <v>91.0</v>
      </c>
      <c r="G328" s="7">
        <v>1.0</v>
      </c>
      <c r="H328" s="17"/>
      <c r="I328" s="7">
        <v>0.0</v>
      </c>
      <c r="J328" s="7">
        <v>2.0</v>
      </c>
    </row>
    <row r="329">
      <c r="A329" s="7" t="s">
        <v>26</v>
      </c>
      <c r="B329" s="7" t="s">
        <v>622</v>
      </c>
      <c r="C329" s="7" t="s">
        <v>636</v>
      </c>
      <c r="D329" s="7" t="s">
        <v>897</v>
      </c>
      <c r="E329" s="7" t="s">
        <v>898</v>
      </c>
      <c r="F329" s="7">
        <v>95.0</v>
      </c>
      <c r="G329" s="7">
        <v>1.0</v>
      </c>
      <c r="H329" s="17"/>
      <c r="I329" s="7">
        <v>0.0</v>
      </c>
      <c r="J329" s="7">
        <v>1.0</v>
      </c>
    </row>
    <row r="330">
      <c r="A330" s="7" t="s">
        <v>26</v>
      </c>
      <c r="B330" s="7" t="s">
        <v>622</v>
      </c>
      <c r="C330" s="7" t="s">
        <v>636</v>
      </c>
      <c r="D330" s="7" t="s">
        <v>900</v>
      </c>
      <c r="E330" s="7" t="s">
        <v>898</v>
      </c>
      <c r="F330" s="7">
        <v>95.0</v>
      </c>
      <c r="G330" s="7">
        <v>1.0</v>
      </c>
      <c r="H330" s="17"/>
      <c r="I330" s="7">
        <v>0.0</v>
      </c>
      <c r="J330" s="7">
        <v>1.0</v>
      </c>
    </row>
    <row r="331">
      <c r="A331" s="7" t="s">
        <v>26</v>
      </c>
      <c r="B331" s="7" t="s">
        <v>622</v>
      </c>
      <c r="C331" s="7" t="s">
        <v>636</v>
      </c>
      <c r="D331" s="7" t="s">
        <v>901</v>
      </c>
      <c r="E331" s="7" t="s">
        <v>898</v>
      </c>
      <c r="F331" s="7">
        <v>95.0</v>
      </c>
      <c r="G331" s="7">
        <v>1.0</v>
      </c>
      <c r="H331" s="17"/>
      <c r="I331" s="7">
        <v>0.0</v>
      </c>
      <c r="J331" s="7">
        <v>1.0</v>
      </c>
    </row>
    <row r="332">
      <c r="A332" s="7" t="s">
        <v>26</v>
      </c>
      <c r="B332" s="7" t="s">
        <v>622</v>
      </c>
      <c r="C332" s="7" t="s">
        <v>636</v>
      </c>
      <c r="D332" s="7" t="s">
        <v>897</v>
      </c>
      <c r="E332" s="7" t="s">
        <v>898</v>
      </c>
      <c r="F332" s="7">
        <v>95.0</v>
      </c>
      <c r="G332" s="7">
        <v>1.0</v>
      </c>
      <c r="H332" s="17"/>
      <c r="I332" s="7">
        <v>0.0</v>
      </c>
      <c r="J332" s="7">
        <v>1.0</v>
      </c>
    </row>
    <row r="333">
      <c r="A333" s="7" t="s">
        <v>26</v>
      </c>
      <c r="B333" s="7" t="s">
        <v>622</v>
      </c>
      <c r="C333" s="7" t="s">
        <v>636</v>
      </c>
      <c r="D333" s="7" t="s">
        <v>900</v>
      </c>
      <c r="E333" s="7" t="s">
        <v>898</v>
      </c>
      <c r="F333" s="7">
        <v>95.0</v>
      </c>
      <c r="G333" s="7">
        <v>1.0</v>
      </c>
      <c r="H333" s="17"/>
      <c r="I333" s="7">
        <v>0.0</v>
      </c>
      <c r="J333" s="7">
        <v>1.0</v>
      </c>
    </row>
    <row r="334">
      <c r="A334" s="7" t="s">
        <v>26</v>
      </c>
      <c r="B334" s="7" t="s">
        <v>622</v>
      </c>
      <c r="C334" s="7" t="s">
        <v>636</v>
      </c>
      <c r="D334" s="7" t="s">
        <v>901</v>
      </c>
      <c r="E334" s="7" t="s">
        <v>898</v>
      </c>
      <c r="F334" s="7">
        <v>95.0</v>
      </c>
      <c r="G334" s="7">
        <v>1.0</v>
      </c>
      <c r="H334" s="17"/>
      <c r="I334" s="7">
        <v>0.0</v>
      </c>
      <c r="J334" s="7">
        <v>1.0</v>
      </c>
    </row>
    <row r="335">
      <c r="A335" s="7" t="s">
        <v>26</v>
      </c>
      <c r="B335" s="7" t="s">
        <v>622</v>
      </c>
      <c r="C335" s="7" t="s">
        <v>636</v>
      </c>
      <c r="D335" s="7" t="s">
        <v>897</v>
      </c>
      <c r="E335" s="7" t="s">
        <v>903</v>
      </c>
      <c r="F335" s="7">
        <v>98.0</v>
      </c>
      <c r="G335" s="7">
        <v>1.0</v>
      </c>
      <c r="H335" s="17"/>
      <c r="I335" s="7">
        <v>0.0</v>
      </c>
      <c r="J335" s="7">
        <v>1.0</v>
      </c>
    </row>
    <row r="336">
      <c r="A336" s="7" t="s">
        <v>26</v>
      </c>
      <c r="B336" s="7" t="s">
        <v>622</v>
      </c>
      <c r="C336" s="7" t="s">
        <v>636</v>
      </c>
      <c r="D336" s="7" t="s">
        <v>900</v>
      </c>
      <c r="E336" s="7" t="s">
        <v>903</v>
      </c>
      <c r="F336" s="7">
        <v>98.0</v>
      </c>
      <c r="G336" s="7">
        <v>1.0</v>
      </c>
      <c r="H336" s="17"/>
      <c r="I336" s="7">
        <v>0.0</v>
      </c>
      <c r="J336" s="7">
        <v>1.0</v>
      </c>
    </row>
    <row r="337">
      <c r="A337" s="7" t="s">
        <v>26</v>
      </c>
      <c r="B337" s="7" t="s">
        <v>622</v>
      </c>
      <c r="C337" s="7" t="s">
        <v>636</v>
      </c>
      <c r="D337" s="7" t="s">
        <v>901</v>
      </c>
      <c r="E337" s="7" t="s">
        <v>903</v>
      </c>
      <c r="F337" s="7">
        <v>98.0</v>
      </c>
      <c r="G337" s="7">
        <v>1.0</v>
      </c>
      <c r="H337" s="17"/>
      <c r="I337" s="7">
        <v>0.0</v>
      </c>
      <c r="J337" s="7">
        <v>1.0</v>
      </c>
    </row>
    <row r="338">
      <c r="A338" s="7" t="s">
        <v>26</v>
      </c>
      <c r="B338" s="7" t="s">
        <v>622</v>
      </c>
      <c r="C338" s="7" t="s">
        <v>636</v>
      </c>
      <c r="D338" s="7" t="s">
        <v>897</v>
      </c>
      <c r="E338" s="7" t="s">
        <v>903</v>
      </c>
      <c r="F338" s="7">
        <v>98.0</v>
      </c>
      <c r="G338" s="7">
        <v>1.0</v>
      </c>
      <c r="H338" s="17"/>
      <c r="I338" s="7">
        <v>0.0</v>
      </c>
      <c r="J338" s="7">
        <v>1.0</v>
      </c>
    </row>
    <row r="339">
      <c r="A339" s="7" t="s">
        <v>26</v>
      </c>
      <c r="B339" s="7" t="s">
        <v>622</v>
      </c>
      <c r="C339" s="7" t="s">
        <v>636</v>
      </c>
      <c r="D339" s="7" t="s">
        <v>900</v>
      </c>
      <c r="E339" s="7" t="s">
        <v>903</v>
      </c>
      <c r="F339" s="7">
        <v>98.0</v>
      </c>
      <c r="G339" s="7">
        <v>1.0</v>
      </c>
      <c r="H339" s="17"/>
      <c r="I339" s="7">
        <v>0.0</v>
      </c>
      <c r="J339" s="7">
        <v>1.0</v>
      </c>
    </row>
    <row r="340">
      <c r="A340" s="7" t="s">
        <v>26</v>
      </c>
      <c r="B340" s="7" t="s">
        <v>622</v>
      </c>
      <c r="C340" s="7" t="s">
        <v>636</v>
      </c>
      <c r="D340" s="7" t="s">
        <v>901</v>
      </c>
      <c r="E340" s="7" t="s">
        <v>903</v>
      </c>
      <c r="F340" s="7">
        <v>98.0</v>
      </c>
      <c r="G340" s="7">
        <v>1.0</v>
      </c>
      <c r="H340" s="17"/>
      <c r="I340" s="7">
        <v>0.0</v>
      </c>
      <c r="J340" s="7">
        <v>1.0</v>
      </c>
    </row>
    <row r="341">
      <c r="A341" s="7" t="s">
        <v>26</v>
      </c>
      <c r="B341" s="7" t="s">
        <v>622</v>
      </c>
      <c r="C341" s="105" t="s">
        <v>630</v>
      </c>
      <c r="D341" s="7" t="s">
        <v>632</v>
      </c>
      <c r="E341" s="7" t="s">
        <v>905</v>
      </c>
      <c r="F341" s="7">
        <v>92.0</v>
      </c>
      <c r="G341" s="7">
        <v>1.0</v>
      </c>
      <c r="H341" s="17"/>
      <c r="I341" s="7">
        <v>1.0</v>
      </c>
      <c r="J341" s="7">
        <v>1.0</v>
      </c>
    </row>
    <row r="342">
      <c r="A342" s="7" t="s">
        <v>26</v>
      </c>
      <c r="B342" s="7" t="s">
        <v>622</v>
      </c>
      <c r="C342" s="105" t="s">
        <v>630</v>
      </c>
      <c r="D342" s="7" t="s">
        <v>632</v>
      </c>
      <c r="E342" s="7" t="s">
        <v>905</v>
      </c>
      <c r="F342" s="7">
        <v>92.0</v>
      </c>
      <c r="G342" s="7">
        <v>1.0</v>
      </c>
      <c r="H342" s="17"/>
      <c r="I342" s="7">
        <v>1.0</v>
      </c>
      <c r="J342" s="7">
        <v>1.0</v>
      </c>
    </row>
    <row r="343">
      <c r="A343" s="7" t="s">
        <v>26</v>
      </c>
      <c r="B343" s="7" t="s">
        <v>622</v>
      </c>
      <c r="C343" s="7" t="s">
        <v>636</v>
      </c>
      <c r="D343" s="7" t="s">
        <v>906</v>
      </c>
      <c r="E343" s="7" t="s">
        <v>907</v>
      </c>
      <c r="F343" s="7">
        <v>95.0</v>
      </c>
      <c r="G343" s="7">
        <v>1.0</v>
      </c>
      <c r="H343" s="17"/>
      <c r="I343" s="7">
        <v>0.0</v>
      </c>
      <c r="J343" s="7">
        <v>1.0</v>
      </c>
    </row>
    <row r="344">
      <c r="A344" s="7" t="s">
        <v>26</v>
      </c>
      <c r="B344" s="7" t="s">
        <v>622</v>
      </c>
      <c r="C344" s="7" t="s">
        <v>636</v>
      </c>
      <c r="D344" s="7" t="s">
        <v>906</v>
      </c>
      <c r="E344" s="7" t="s">
        <v>907</v>
      </c>
      <c r="F344" s="7">
        <v>95.0</v>
      </c>
      <c r="G344" s="7">
        <v>1.0</v>
      </c>
      <c r="H344" s="17"/>
      <c r="I344" s="7">
        <v>0.0</v>
      </c>
      <c r="J344" s="7">
        <v>1.0</v>
      </c>
    </row>
    <row r="345">
      <c r="A345" s="7" t="s">
        <v>26</v>
      </c>
      <c r="B345" s="7" t="s">
        <v>622</v>
      </c>
      <c r="C345" s="7" t="s">
        <v>636</v>
      </c>
      <c r="D345" s="7" t="s">
        <v>906</v>
      </c>
      <c r="E345" s="7" t="s">
        <v>908</v>
      </c>
      <c r="F345" s="7">
        <v>98.0</v>
      </c>
      <c r="G345" s="7">
        <v>1.0</v>
      </c>
      <c r="H345" s="17"/>
      <c r="I345" s="7">
        <v>0.0</v>
      </c>
      <c r="J345" s="7">
        <v>1.0</v>
      </c>
    </row>
    <row r="346">
      <c r="A346" s="7" t="s">
        <v>26</v>
      </c>
      <c r="B346" s="7" t="s">
        <v>622</v>
      </c>
      <c r="C346" s="7" t="s">
        <v>636</v>
      </c>
      <c r="D346" s="7" t="s">
        <v>906</v>
      </c>
      <c r="E346" s="7" t="s">
        <v>908</v>
      </c>
      <c r="F346" s="7">
        <v>98.0</v>
      </c>
      <c r="G346" s="7">
        <v>1.0</v>
      </c>
      <c r="H346" s="17"/>
      <c r="I346" s="7">
        <v>0.0</v>
      </c>
      <c r="J346" s="7">
        <v>1.0</v>
      </c>
    </row>
    <row r="347">
      <c r="A347" s="7" t="s">
        <v>26</v>
      </c>
      <c r="B347" s="7" t="s">
        <v>622</v>
      </c>
      <c r="C347" s="7" t="s">
        <v>636</v>
      </c>
      <c r="D347" s="7" t="s">
        <v>901</v>
      </c>
      <c r="E347" s="7" t="s">
        <v>909</v>
      </c>
      <c r="F347" s="7">
        <v>95.0</v>
      </c>
      <c r="G347" s="7">
        <v>1.0</v>
      </c>
      <c r="H347" s="17"/>
      <c r="I347" s="7">
        <v>0.0</v>
      </c>
      <c r="J347" s="7">
        <v>1.0</v>
      </c>
    </row>
    <row r="348">
      <c r="A348" s="7" t="s">
        <v>26</v>
      </c>
      <c r="B348" s="7" t="s">
        <v>622</v>
      </c>
      <c r="C348" s="7" t="s">
        <v>636</v>
      </c>
      <c r="D348" s="7" t="s">
        <v>901</v>
      </c>
      <c r="E348" s="7" t="s">
        <v>909</v>
      </c>
      <c r="F348" s="7">
        <v>95.0</v>
      </c>
      <c r="G348" s="7">
        <v>1.0</v>
      </c>
      <c r="H348" s="17"/>
      <c r="I348" s="7">
        <v>0.0</v>
      </c>
      <c r="J348" s="7">
        <v>1.0</v>
      </c>
    </row>
    <row r="349">
      <c r="A349" s="7" t="s">
        <v>26</v>
      </c>
      <c r="B349" s="7" t="s">
        <v>622</v>
      </c>
      <c r="C349" s="7" t="s">
        <v>636</v>
      </c>
      <c r="D349" s="7" t="s">
        <v>901</v>
      </c>
      <c r="E349" s="7" t="s">
        <v>910</v>
      </c>
      <c r="F349" s="7">
        <v>98.0</v>
      </c>
      <c r="G349" s="7">
        <v>1.0</v>
      </c>
      <c r="H349" s="17"/>
      <c r="I349" s="7">
        <v>0.0</v>
      </c>
      <c r="J349" s="7">
        <v>1.0</v>
      </c>
    </row>
    <row r="350">
      <c r="A350" s="7" t="s">
        <v>26</v>
      </c>
      <c r="B350" s="7" t="s">
        <v>622</v>
      </c>
      <c r="C350" s="7" t="s">
        <v>636</v>
      </c>
      <c r="D350" s="7" t="s">
        <v>901</v>
      </c>
      <c r="E350" s="7" t="s">
        <v>910</v>
      </c>
      <c r="F350" s="7">
        <v>98.0</v>
      </c>
      <c r="G350" s="7">
        <v>1.0</v>
      </c>
      <c r="H350" s="17"/>
      <c r="I350" s="7">
        <v>0.0</v>
      </c>
      <c r="J350" s="7">
        <v>1.0</v>
      </c>
    </row>
    <row r="351">
      <c r="A351" s="7" t="s">
        <v>26</v>
      </c>
      <c r="B351" s="7" t="s">
        <v>622</v>
      </c>
      <c r="C351" s="7" t="s">
        <v>816</v>
      </c>
      <c r="D351" s="7" t="s">
        <v>836</v>
      </c>
      <c r="E351" s="7" t="s">
        <v>913</v>
      </c>
      <c r="F351" s="7">
        <v>100.0</v>
      </c>
      <c r="G351" s="7">
        <v>1.0</v>
      </c>
      <c r="H351" s="17"/>
      <c r="I351" s="7">
        <v>1.0</v>
      </c>
      <c r="J351" s="7">
        <v>1.0</v>
      </c>
    </row>
    <row r="352">
      <c r="A352" s="7" t="s">
        <v>26</v>
      </c>
      <c r="B352" s="7" t="s">
        <v>622</v>
      </c>
      <c r="C352" s="7" t="s">
        <v>816</v>
      </c>
      <c r="D352" s="7" t="s">
        <v>836</v>
      </c>
      <c r="E352" s="7" t="s">
        <v>913</v>
      </c>
      <c r="F352" s="7">
        <v>100.0</v>
      </c>
      <c r="G352" s="7">
        <v>1.0</v>
      </c>
      <c r="H352" s="17"/>
      <c r="I352" s="7">
        <v>1.0</v>
      </c>
      <c r="J352" s="7">
        <v>1.0</v>
      </c>
    </row>
    <row r="353">
      <c r="A353" s="7" t="s">
        <v>26</v>
      </c>
      <c r="B353" s="7" t="s">
        <v>622</v>
      </c>
      <c r="C353" s="7" t="s">
        <v>636</v>
      </c>
      <c r="D353" s="7" t="s">
        <v>897</v>
      </c>
      <c r="E353" s="7" t="s">
        <v>914</v>
      </c>
      <c r="F353" s="7">
        <v>95.0</v>
      </c>
      <c r="G353" s="7">
        <v>1.0</v>
      </c>
      <c r="H353" s="17"/>
      <c r="I353" s="7">
        <v>0.0</v>
      </c>
      <c r="J353" s="7">
        <v>1.0</v>
      </c>
    </row>
    <row r="354">
      <c r="A354" s="7" t="s">
        <v>26</v>
      </c>
      <c r="B354" s="7" t="s">
        <v>622</v>
      </c>
      <c r="C354" s="7" t="s">
        <v>636</v>
      </c>
      <c r="D354" s="7" t="s">
        <v>900</v>
      </c>
      <c r="E354" s="7" t="s">
        <v>914</v>
      </c>
      <c r="F354" s="7">
        <v>95.0</v>
      </c>
      <c r="G354" s="7">
        <v>1.0</v>
      </c>
      <c r="H354" s="17"/>
      <c r="I354" s="7">
        <v>0.0</v>
      </c>
      <c r="J354" s="7">
        <v>1.0</v>
      </c>
    </row>
    <row r="355">
      <c r="A355" s="7" t="s">
        <v>26</v>
      </c>
      <c r="B355" s="7" t="s">
        <v>622</v>
      </c>
      <c r="C355" s="7" t="s">
        <v>636</v>
      </c>
      <c r="D355" s="7" t="s">
        <v>897</v>
      </c>
      <c r="E355" s="7" t="s">
        <v>914</v>
      </c>
      <c r="F355" s="7">
        <v>95.0</v>
      </c>
      <c r="G355" s="7">
        <v>1.0</v>
      </c>
      <c r="H355" s="17"/>
      <c r="I355" s="7">
        <v>0.0</v>
      </c>
      <c r="J355" s="7">
        <v>1.0</v>
      </c>
    </row>
    <row r="356">
      <c r="A356" s="7" t="s">
        <v>26</v>
      </c>
      <c r="B356" s="7" t="s">
        <v>622</v>
      </c>
      <c r="C356" s="7" t="s">
        <v>636</v>
      </c>
      <c r="D356" s="7" t="s">
        <v>900</v>
      </c>
      <c r="E356" s="7" t="s">
        <v>914</v>
      </c>
      <c r="F356" s="7">
        <v>95.0</v>
      </c>
      <c r="G356" s="7">
        <v>1.0</v>
      </c>
      <c r="H356" s="17"/>
      <c r="I356" s="7">
        <v>0.0</v>
      </c>
      <c r="J356" s="7">
        <v>1.0</v>
      </c>
    </row>
    <row r="357">
      <c r="A357" s="7" t="s">
        <v>26</v>
      </c>
      <c r="B357" s="7" t="s">
        <v>622</v>
      </c>
      <c r="C357" s="7" t="s">
        <v>636</v>
      </c>
      <c r="D357" s="7" t="s">
        <v>897</v>
      </c>
      <c r="E357" s="7" t="s">
        <v>951</v>
      </c>
      <c r="F357" s="7">
        <v>98.0</v>
      </c>
      <c r="G357" s="7">
        <v>1.0</v>
      </c>
      <c r="H357" s="17"/>
      <c r="I357" s="7">
        <v>0.0</v>
      </c>
      <c r="J357" s="7">
        <v>1.0</v>
      </c>
    </row>
    <row r="358">
      <c r="A358" s="7" t="s">
        <v>26</v>
      </c>
      <c r="B358" s="7" t="s">
        <v>622</v>
      </c>
      <c r="C358" s="7" t="s">
        <v>636</v>
      </c>
      <c r="D358" s="7" t="s">
        <v>900</v>
      </c>
      <c r="E358" s="7" t="s">
        <v>951</v>
      </c>
      <c r="F358" s="7">
        <v>98.0</v>
      </c>
      <c r="G358" s="7">
        <v>1.0</v>
      </c>
      <c r="H358" s="17"/>
      <c r="I358" s="7">
        <v>0.0</v>
      </c>
      <c r="J358" s="7">
        <v>1.0</v>
      </c>
    </row>
    <row r="359">
      <c r="A359" s="7" t="s">
        <v>26</v>
      </c>
      <c r="B359" s="7" t="s">
        <v>622</v>
      </c>
      <c r="C359" s="7" t="s">
        <v>636</v>
      </c>
      <c r="D359" s="7" t="s">
        <v>897</v>
      </c>
      <c r="E359" s="7" t="s">
        <v>951</v>
      </c>
      <c r="F359" s="7">
        <v>98.0</v>
      </c>
      <c r="G359" s="7">
        <v>1.0</v>
      </c>
      <c r="H359" s="17"/>
      <c r="I359" s="7">
        <v>0.0</v>
      </c>
      <c r="J359" s="7">
        <v>1.0</v>
      </c>
    </row>
    <row r="360">
      <c r="A360" s="7" t="s">
        <v>26</v>
      </c>
      <c r="B360" s="7" t="s">
        <v>622</v>
      </c>
      <c r="C360" s="7" t="s">
        <v>636</v>
      </c>
      <c r="D360" s="7" t="s">
        <v>900</v>
      </c>
      <c r="E360" s="7" t="s">
        <v>951</v>
      </c>
      <c r="F360" s="7">
        <v>98.0</v>
      </c>
      <c r="G360" s="7">
        <v>1.0</v>
      </c>
      <c r="H360" s="17"/>
      <c r="I360" s="7">
        <v>0.0</v>
      </c>
      <c r="J360" s="7">
        <v>1.0</v>
      </c>
    </row>
    <row r="361">
      <c r="A361" s="7" t="s">
        <v>26</v>
      </c>
      <c r="B361" s="7" t="s">
        <v>622</v>
      </c>
      <c r="C361" s="7" t="s">
        <v>816</v>
      </c>
      <c r="D361" s="7" t="s">
        <v>840</v>
      </c>
      <c r="E361" s="7" t="s">
        <v>950</v>
      </c>
      <c r="F361" s="7">
        <v>100.0</v>
      </c>
      <c r="G361" s="7">
        <v>1.0</v>
      </c>
      <c r="H361" s="17"/>
      <c r="I361" s="7">
        <v>1.0</v>
      </c>
      <c r="J361" s="7">
        <v>1.0</v>
      </c>
    </row>
    <row r="362">
      <c r="A362" s="7" t="s">
        <v>26</v>
      </c>
      <c r="B362" s="7" t="s">
        <v>622</v>
      </c>
      <c r="C362" s="7" t="s">
        <v>816</v>
      </c>
      <c r="D362" s="7" t="s">
        <v>840</v>
      </c>
      <c r="E362" s="7" t="s">
        <v>950</v>
      </c>
      <c r="F362" s="7">
        <v>100.0</v>
      </c>
      <c r="G362" s="7">
        <v>1.0</v>
      </c>
      <c r="H362" s="17"/>
      <c r="I362" s="7">
        <v>1.0</v>
      </c>
      <c r="J362" s="7">
        <v>1.0</v>
      </c>
    </row>
    <row r="363">
      <c r="A363" s="7" t="s">
        <v>26</v>
      </c>
      <c r="B363" s="7" t="s">
        <v>622</v>
      </c>
      <c r="C363" s="7" t="s">
        <v>636</v>
      </c>
      <c r="D363" s="7" t="s">
        <v>900</v>
      </c>
      <c r="E363" s="7" t="s">
        <v>949</v>
      </c>
      <c r="F363" s="7">
        <v>95.0</v>
      </c>
      <c r="G363" s="7">
        <v>1.0</v>
      </c>
      <c r="H363" s="17"/>
      <c r="I363" s="7">
        <v>0.0</v>
      </c>
      <c r="J363" s="7">
        <v>1.0</v>
      </c>
    </row>
    <row r="364">
      <c r="A364" s="7" t="s">
        <v>26</v>
      </c>
      <c r="B364" s="7" t="s">
        <v>622</v>
      </c>
      <c r="C364" s="7" t="s">
        <v>636</v>
      </c>
      <c r="D364" s="7" t="s">
        <v>901</v>
      </c>
      <c r="E364" s="7" t="s">
        <v>949</v>
      </c>
      <c r="F364" s="7">
        <v>95.0</v>
      </c>
      <c r="G364" s="7">
        <v>1.0</v>
      </c>
      <c r="H364" s="17"/>
      <c r="I364" s="7">
        <v>0.0</v>
      </c>
      <c r="J364" s="7">
        <v>1.0</v>
      </c>
    </row>
    <row r="365">
      <c r="A365" s="7" t="s">
        <v>26</v>
      </c>
      <c r="B365" s="7" t="s">
        <v>622</v>
      </c>
      <c r="C365" s="7" t="s">
        <v>636</v>
      </c>
      <c r="D365" s="7" t="s">
        <v>900</v>
      </c>
      <c r="E365" s="7" t="s">
        <v>949</v>
      </c>
      <c r="F365" s="7">
        <v>95.0</v>
      </c>
      <c r="G365" s="7">
        <v>1.0</v>
      </c>
      <c r="H365" s="17"/>
      <c r="I365" s="7">
        <v>0.0</v>
      </c>
      <c r="J365" s="7">
        <v>1.0</v>
      </c>
    </row>
    <row r="366">
      <c r="A366" s="7" t="s">
        <v>26</v>
      </c>
      <c r="B366" s="7" t="s">
        <v>622</v>
      </c>
      <c r="C366" s="7" t="s">
        <v>636</v>
      </c>
      <c r="D366" s="7" t="s">
        <v>901</v>
      </c>
      <c r="E366" s="7" t="s">
        <v>949</v>
      </c>
      <c r="F366" s="7">
        <v>95.0</v>
      </c>
      <c r="G366" s="7">
        <v>1.0</v>
      </c>
      <c r="H366" s="17"/>
      <c r="I366" s="7">
        <v>0.0</v>
      </c>
      <c r="J366" s="7">
        <v>1.0</v>
      </c>
    </row>
    <row r="367">
      <c r="A367" s="7" t="s">
        <v>26</v>
      </c>
      <c r="B367" s="7" t="s">
        <v>622</v>
      </c>
      <c r="C367" s="7" t="s">
        <v>636</v>
      </c>
      <c r="D367" s="7" t="s">
        <v>900</v>
      </c>
      <c r="E367" s="7" t="s">
        <v>948</v>
      </c>
      <c r="F367" s="7">
        <v>98.0</v>
      </c>
      <c r="G367" s="7">
        <v>1.0</v>
      </c>
      <c r="H367" s="17"/>
      <c r="I367" s="7">
        <v>0.0</v>
      </c>
      <c r="J367" s="7">
        <v>1.0</v>
      </c>
    </row>
    <row r="368">
      <c r="A368" s="7" t="s">
        <v>26</v>
      </c>
      <c r="B368" s="7" t="s">
        <v>622</v>
      </c>
      <c r="C368" s="7" t="s">
        <v>636</v>
      </c>
      <c r="D368" s="7" t="s">
        <v>901</v>
      </c>
      <c r="E368" s="7" t="s">
        <v>948</v>
      </c>
      <c r="F368" s="7">
        <v>98.0</v>
      </c>
      <c r="G368" s="7">
        <v>1.0</v>
      </c>
      <c r="H368" s="17"/>
      <c r="I368" s="7">
        <v>0.0</v>
      </c>
      <c r="J368" s="7">
        <v>1.0</v>
      </c>
    </row>
    <row r="369">
      <c r="A369" s="7" t="s">
        <v>26</v>
      </c>
      <c r="B369" s="7" t="s">
        <v>622</v>
      </c>
      <c r="C369" s="7" t="s">
        <v>636</v>
      </c>
      <c r="D369" s="7" t="s">
        <v>900</v>
      </c>
      <c r="E369" s="7" t="s">
        <v>948</v>
      </c>
      <c r="F369" s="7">
        <v>98.0</v>
      </c>
      <c r="G369" s="7">
        <v>1.0</v>
      </c>
      <c r="H369" s="17"/>
      <c r="I369" s="7">
        <v>0.0</v>
      </c>
      <c r="J369" s="7">
        <v>1.0</v>
      </c>
    </row>
    <row r="370">
      <c r="A370" s="7" t="s">
        <v>26</v>
      </c>
      <c r="B370" s="7" t="s">
        <v>622</v>
      </c>
      <c r="C370" s="7" t="s">
        <v>636</v>
      </c>
      <c r="D370" s="7" t="s">
        <v>901</v>
      </c>
      <c r="E370" s="7" t="s">
        <v>948</v>
      </c>
      <c r="F370" s="7">
        <v>98.0</v>
      </c>
      <c r="G370" s="7">
        <v>1.0</v>
      </c>
      <c r="H370" s="17"/>
      <c r="I370" s="7">
        <v>0.0</v>
      </c>
      <c r="J370" s="7">
        <v>1.0</v>
      </c>
    </row>
    <row r="371">
      <c r="A371" s="7" t="s">
        <v>26</v>
      </c>
      <c r="B371" s="7" t="s">
        <v>622</v>
      </c>
      <c r="C371" s="7" t="s">
        <v>636</v>
      </c>
      <c r="D371" s="7" t="s">
        <v>900</v>
      </c>
      <c r="E371" s="7" t="s">
        <v>947</v>
      </c>
      <c r="F371" s="7">
        <v>95.0</v>
      </c>
      <c r="G371" s="7">
        <v>1.0</v>
      </c>
      <c r="H371" s="17"/>
      <c r="I371" s="7">
        <v>0.0</v>
      </c>
      <c r="J371" s="7">
        <v>1.0</v>
      </c>
    </row>
    <row r="372">
      <c r="A372" s="7" t="s">
        <v>26</v>
      </c>
      <c r="B372" s="7" t="s">
        <v>622</v>
      </c>
      <c r="C372" s="7" t="s">
        <v>636</v>
      </c>
      <c r="D372" s="7" t="s">
        <v>901</v>
      </c>
      <c r="E372" s="7" t="s">
        <v>947</v>
      </c>
      <c r="F372" s="7">
        <v>95.0</v>
      </c>
      <c r="G372" s="7">
        <v>1.0</v>
      </c>
      <c r="H372" s="17"/>
      <c r="I372" s="7">
        <v>0.0</v>
      </c>
      <c r="J372" s="7">
        <v>1.0</v>
      </c>
    </row>
    <row r="373">
      <c r="A373" s="7" t="s">
        <v>26</v>
      </c>
      <c r="B373" s="7" t="s">
        <v>622</v>
      </c>
      <c r="C373" s="7" t="s">
        <v>636</v>
      </c>
      <c r="D373" s="7" t="s">
        <v>900</v>
      </c>
      <c r="E373" s="7" t="s">
        <v>947</v>
      </c>
      <c r="F373" s="7">
        <v>95.0</v>
      </c>
      <c r="G373" s="7">
        <v>1.0</v>
      </c>
      <c r="H373" s="17"/>
      <c r="I373" s="7">
        <v>0.0</v>
      </c>
      <c r="J373" s="7">
        <v>1.0</v>
      </c>
    </row>
    <row r="374">
      <c r="A374" s="7" t="s">
        <v>26</v>
      </c>
      <c r="B374" s="7" t="s">
        <v>622</v>
      </c>
      <c r="C374" s="7" t="s">
        <v>636</v>
      </c>
      <c r="D374" s="7" t="s">
        <v>901</v>
      </c>
      <c r="E374" s="7" t="s">
        <v>947</v>
      </c>
      <c r="F374" s="7">
        <v>95.0</v>
      </c>
      <c r="G374" s="7">
        <v>1.0</v>
      </c>
      <c r="H374" s="17"/>
      <c r="I374" s="7">
        <v>0.0</v>
      </c>
      <c r="J374" s="7">
        <v>1.0</v>
      </c>
    </row>
    <row r="375">
      <c r="A375" s="7" t="s">
        <v>26</v>
      </c>
      <c r="B375" s="7" t="s">
        <v>622</v>
      </c>
      <c r="C375" s="7" t="s">
        <v>636</v>
      </c>
      <c r="D375" s="7" t="s">
        <v>900</v>
      </c>
      <c r="E375" s="7" t="s">
        <v>945</v>
      </c>
      <c r="F375" s="7">
        <v>98.0</v>
      </c>
      <c r="G375" s="7">
        <v>1.0</v>
      </c>
      <c r="H375" s="17"/>
      <c r="I375" s="7">
        <v>0.0</v>
      </c>
      <c r="J375" s="7">
        <v>1.0</v>
      </c>
    </row>
    <row r="376">
      <c r="A376" s="7" t="s">
        <v>26</v>
      </c>
      <c r="B376" s="7" t="s">
        <v>622</v>
      </c>
      <c r="C376" s="7" t="s">
        <v>636</v>
      </c>
      <c r="D376" s="7" t="s">
        <v>901</v>
      </c>
      <c r="E376" s="7" t="s">
        <v>945</v>
      </c>
      <c r="F376" s="7">
        <v>98.0</v>
      </c>
      <c r="G376" s="7">
        <v>1.0</v>
      </c>
      <c r="H376" s="17"/>
      <c r="I376" s="7">
        <v>0.0</v>
      </c>
      <c r="J376" s="7">
        <v>1.0</v>
      </c>
    </row>
    <row r="377">
      <c r="A377" s="7" t="s">
        <v>26</v>
      </c>
      <c r="B377" s="7" t="s">
        <v>622</v>
      </c>
      <c r="C377" s="7" t="s">
        <v>636</v>
      </c>
      <c r="D377" s="7" t="s">
        <v>900</v>
      </c>
      <c r="E377" s="7" t="s">
        <v>945</v>
      </c>
      <c r="F377" s="7">
        <v>98.0</v>
      </c>
      <c r="G377" s="7">
        <v>1.0</v>
      </c>
      <c r="H377" s="17"/>
      <c r="I377" s="7">
        <v>0.0</v>
      </c>
      <c r="J377" s="7">
        <v>1.0</v>
      </c>
    </row>
    <row r="378">
      <c r="A378" s="7" t="s">
        <v>26</v>
      </c>
      <c r="B378" s="7" t="s">
        <v>622</v>
      </c>
      <c r="C378" s="7" t="s">
        <v>636</v>
      </c>
      <c r="D378" s="7" t="s">
        <v>901</v>
      </c>
      <c r="E378" s="7" t="s">
        <v>945</v>
      </c>
      <c r="F378" s="7">
        <v>98.0</v>
      </c>
      <c r="G378" s="7">
        <v>1.0</v>
      </c>
      <c r="H378" s="17"/>
      <c r="I378" s="7">
        <v>0.0</v>
      </c>
      <c r="J378" s="7">
        <v>1.0</v>
      </c>
    </row>
    <row r="379">
      <c r="A379" s="7" t="s">
        <v>26</v>
      </c>
      <c r="B379" s="7" t="s">
        <v>622</v>
      </c>
      <c r="C379" s="7" t="s">
        <v>636</v>
      </c>
      <c r="D379" s="7" t="s">
        <v>901</v>
      </c>
      <c r="E379" s="7" t="s">
        <v>944</v>
      </c>
      <c r="F379" s="7">
        <v>95.0</v>
      </c>
      <c r="G379" s="7">
        <v>1.0</v>
      </c>
      <c r="H379" s="17"/>
      <c r="I379" s="7">
        <v>1.0</v>
      </c>
      <c r="J379" s="7">
        <v>1.0</v>
      </c>
    </row>
    <row r="380">
      <c r="A380" s="7" t="s">
        <v>26</v>
      </c>
      <c r="B380" s="7" t="s">
        <v>622</v>
      </c>
      <c r="C380" s="7" t="s">
        <v>636</v>
      </c>
      <c r="D380" s="7" t="s">
        <v>901</v>
      </c>
      <c r="E380" s="7" t="s">
        <v>944</v>
      </c>
      <c r="F380" s="7">
        <v>95.0</v>
      </c>
      <c r="G380" s="7">
        <v>1.0</v>
      </c>
      <c r="H380" s="17"/>
      <c r="I380" s="7">
        <v>1.0</v>
      </c>
      <c r="J380" s="7">
        <v>1.0</v>
      </c>
    </row>
    <row r="381">
      <c r="A381" s="7" t="s">
        <v>26</v>
      </c>
      <c r="B381" s="7" t="s">
        <v>622</v>
      </c>
      <c r="C381" s="7" t="s">
        <v>636</v>
      </c>
      <c r="D381" s="7" t="s">
        <v>901</v>
      </c>
      <c r="E381" s="7" t="s">
        <v>943</v>
      </c>
      <c r="F381" s="7">
        <v>98.0</v>
      </c>
      <c r="G381" s="7">
        <v>1.0</v>
      </c>
      <c r="H381" s="17"/>
      <c r="I381" s="7">
        <v>1.0</v>
      </c>
      <c r="J381" s="7">
        <v>1.0</v>
      </c>
    </row>
    <row r="382">
      <c r="A382" s="7" t="s">
        <v>26</v>
      </c>
      <c r="B382" s="7" t="s">
        <v>622</v>
      </c>
      <c r="C382" s="7" t="s">
        <v>636</v>
      </c>
      <c r="D382" s="7" t="s">
        <v>901</v>
      </c>
      <c r="E382" s="7" t="s">
        <v>943</v>
      </c>
      <c r="F382" s="7">
        <v>98.0</v>
      </c>
      <c r="G382" s="7">
        <v>1.0</v>
      </c>
      <c r="H382" s="17"/>
      <c r="I382" s="7">
        <v>1.0</v>
      </c>
      <c r="J382" s="7">
        <v>1.0</v>
      </c>
    </row>
    <row r="383">
      <c r="A383" s="7" t="s">
        <v>26</v>
      </c>
      <c r="B383" s="7" t="s">
        <v>622</v>
      </c>
      <c r="C383" s="7" t="s">
        <v>636</v>
      </c>
      <c r="D383" s="7" t="s">
        <v>900</v>
      </c>
      <c r="E383" s="7" t="s">
        <v>942</v>
      </c>
      <c r="F383" s="7">
        <v>95.0</v>
      </c>
      <c r="G383" s="7">
        <v>1.0</v>
      </c>
      <c r="H383" s="17"/>
      <c r="I383" s="7">
        <v>0.0</v>
      </c>
      <c r="J383" s="7">
        <v>1.0</v>
      </c>
    </row>
    <row r="384">
      <c r="A384" s="7" t="s">
        <v>26</v>
      </c>
      <c r="B384" s="7" t="s">
        <v>622</v>
      </c>
      <c r="C384" s="7" t="s">
        <v>636</v>
      </c>
      <c r="D384" s="7" t="s">
        <v>901</v>
      </c>
      <c r="E384" s="7" t="s">
        <v>942</v>
      </c>
      <c r="F384" s="7">
        <v>95.0</v>
      </c>
      <c r="G384" s="7">
        <v>1.0</v>
      </c>
      <c r="H384" s="17"/>
      <c r="I384" s="7">
        <v>0.0</v>
      </c>
      <c r="J384" s="7">
        <v>1.0</v>
      </c>
    </row>
    <row r="385">
      <c r="A385" s="7" t="s">
        <v>26</v>
      </c>
      <c r="B385" s="7" t="s">
        <v>622</v>
      </c>
      <c r="C385" s="7" t="s">
        <v>636</v>
      </c>
      <c r="D385" s="7" t="s">
        <v>900</v>
      </c>
      <c r="E385" s="7" t="s">
        <v>942</v>
      </c>
      <c r="F385" s="7">
        <v>95.0</v>
      </c>
      <c r="G385" s="7">
        <v>1.0</v>
      </c>
      <c r="H385" s="17"/>
      <c r="I385" s="7">
        <v>0.0</v>
      </c>
      <c r="J385" s="7">
        <v>1.0</v>
      </c>
    </row>
    <row r="386">
      <c r="A386" s="7" t="s">
        <v>26</v>
      </c>
      <c r="B386" s="7" t="s">
        <v>622</v>
      </c>
      <c r="C386" s="7" t="s">
        <v>636</v>
      </c>
      <c r="D386" s="7" t="s">
        <v>901</v>
      </c>
      <c r="E386" s="7" t="s">
        <v>942</v>
      </c>
      <c r="F386" s="7">
        <v>95.0</v>
      </c>
      <c r="G386" s="7">
        <v>1.0</v>
      </c>
      <c r="H386" s="17"/>
      <c r="I386" s="7">
        <v>0.0</v>
      </c>
      <c r="J386" s="7">
        <v>1.0</v>
      </c>
    </row>
    <row r="387">
      <c r="A387" s="7" t="s">
        <v>26</v>
      </c>
      <c r="B387" s="7" t="s">
        <v>622</v>
      </c>
      <c r="C387" s="7" t="s">
        <v>636</v>
      </c>
      <c r="D387" s="7" t="s">
        <v>900</v>
      </c>
      <c r="E387" s="7" t="s">
        <v>941</v>
      </c>
      <c r="F387" s="7">
        <v>98.0</v>
      </c>
      <c r="G387" s="7">
        <v>1.0</v>
      </c>
      <c r="H387" s="17"/>
      <c r="I387" s="7">
        <v>0.0</v>
      </c>
      <c r="J387" s="7">
        <v>1.0</v>
      </c>
    </row>
    <row r="388">
      <c r="A388" s="7" t="s">
        <v>26</v>
      </c>
      <c r="B388" s="7" t="s">
        <v>622</v>
      </c>
      <c r="C388" s="7" t="s">
        <v>636</v>
      </c>
      <c r="D388" s="7" t="s">
        <v>901</v>
      </c>
      <c r="E388" s="7" t="s">
        <v>941</v>
      </c>
      <c r="F388" s="7">
        <v>98.0</v>
      </c>
      <c r="G388" s="7">
        <v>1.0</v>
      </c>
      <c r="H388" s="17"/>
      <c r="I388" s="7">
        <v>0.0</v>
      </c>
      <c r="J388" s="7">
        <v>1.0</v>
      </c>
    </row>
    <row r="389">
      <c r="A389" s="7" t="s">
        <v>26</v>
      </c>
      <c r="B389" s="7" t="s">
        <v>622</v>
      </c>
      <c r="C389" s="7" t="s">
        <v>636</v>
      </c>
      <c r="D389" s="7" t="s">
        <v>900</v>
      </c>
      <c r="E389" s="7" t="s">
        <v>941</v>
      </c>
      <c r="F389" s="7">
        <v>98.0</v>
      </c>
      <c r="G389" s="7">
        <v>1.0</v>
      </c>
      <c r="H389" s="17"/>
      <c r="I389" s="7">
        <v>0.0</v>
      </c>
      <c r="J389" s="7">
        <v>1.0</v>
      </c>
    </row>
    <row r="390">
      <c r="A390" s="7" t="s">
        <v>26</v>
      </c>
      <c r="B390" s="7" t="s">
        <v>622</v>
      </c>
      <c r="C390" s="7" t="s">
        <v>636</v>
      </c>
      <c r="D390" s="7" t="s">
        <v>901</v>
      </c>
      <c r="E390" s="7" t="s">
        <v>941</v>
      </c>
      <c r="F390" s="7">
        <v>98.0</v>
      </c>
      <c r="G390" s="7">
        <v>1.0</v>
      </c>
      <c r="H390" s="17"/>
      <c r="I390" s="7">
        <v>0.0</v>
      </c>
      <c r="J390" s="7">
        <v>1.0</v>
      </c>
    </row>
    <row r="391">
      <c r="A391" s="7" t="s">
        <v>26</v>
      </c>
      <c r="B391" s="7" t="s">
        <v>622</v>
      </c>
      <c r="C391" s="7" t="s">
        <v>636</v>
      </c>
      <c r="D391" s="7" t="s">
        <v>901</v>
      </c>
      <c r="E391" s="7" t="s">
        <v>940</v>
      </c>
      <c r="F391" s="7">
        <v>100.0</v>
      </c>
      <c r="G391" s="7">
        <v>1.0</v>
      </c>
      <c r="H391" s="17"/>
      <c r="I391" s="7">
        <v>0.0</v>
      </c>
      <c r="J391" s="7">
        <v>1.0</v>
      </c>
    </row>
    <row r="392">
      <c r="A392" s="7" t="s">
        <v>26</v>
      </c>
      <c r="B392" s="7" t="s">
        <v>622</v>
      </c>
      <c r="C392" s="7" t="s">
        <v>636</v>
      </c>
      <c r="D392" s="7" t="s">
        <v>901</v>
      </c>
      <c r="E392" s="7" t="s">
        <v>940</v>
      </c>
      <c r="F392" s="7">
        <v>100.0</v>
      </c>
      <c r="G392" s="7">
        <v>1.0</v>
      </c>
      <c r="H392" s="17"/>
      <c r="I392" s="7">
        <v>0.0</v>
      </c>
      <c r="J392" s="7">
        <v>1.0</v>
      </c>
    </row>
    <row r="393">
      <c r="A393" s="7" t="s">
        <v>26</v>
      </c>
      <c r="B393" s="7" t="s">
        <v>622</v>
      </c>
      <c r="C393" s="105" t="s">
        <v>630</v>
      </c>
      <c r="D393" s="7" t="s">
        <v>849</v>
      </c>
      <c r="E393" s="7" t="s">
        <v>939</v>
      </c>
      <c r="F393" s="7">
        <v>79.0</v>
      </c>
      <c r="G393" s="7">
        <v>1.0</v>
      </c>
      <c r="H393" s="17"/>
      <c r="I393" s="7">
        <v>4.0</v>
      </c>
      <c r="J393" s="7">
        <v>3.0</v>
      </c>
    </row>
    <row r="394">
      <c r="A394" s="7" t="s">
        <v>26</v>
      </c>
      <c r="B394" s="7" t="s">
        <v>622</v>
      </c>
      <c r="C394" s="105" t="s">
        <v>630</v>
      </c>
      <c r="D394" s="7" t="s">
        <v>849</v>
      </c>
      <c r="E394" s="7" t="s">
        <v>939</v>
      </c>
      <c r="F394" s="7">
        <v>79.0</v>
      </c>
      <c r="G394" s="7">
        <v>1.0</v>
      </c>
      <c r="H394" s="17"/>
      <c r="I394" s="7">
        <v>4.0</v>
      </c>
      <c r="J394" s="7">
        <v>3.0</v>
      </c>
    </row>
    <row r="395">
      <c r="A395" s="7" t="s">
        <v>26</v>
      </c>
      <c r="B395" s="7" t="s">
        <v>622</v>
      </c>
      <c r="C395" s="7" t="s">
        <v>636</v>
      </c>
      <c r="D395" s="7" t="s">
        <v>900</v>
      </c>
      <c r="E395" s="7" t="s">
        <v>938</v>
      </c>
      <c r="F395" s="7">
        <v>100.0</v>
      </c>
      <c r="G395" s="7">
        <v>1.0</v>
      </c>
      <c r="H395" s="17"/>
      <c r="I395" s="7">
        <v>0.0</v>
      </c>
      <c r="J395" s="7">
        <v>1.0</v>
      </c>
    </row>
    <row r="396">
      <c r="A396" s="7" t="s">
        <v>26</v>
      </c>
      <c r="B396" s="7" t="s">
        <v>622</v>
      </c>
      <c r="C396" s="7" t="s">
        <v>636</v>
      </c>
      <c r="D396" s="7" t="s">
        <v>900</v>
      </c>
      <c r="E396" s="7" t="s">
        <v>938</v>
      </c>
      <c r="F396" s="7">
        <v>100.0</v>
      </c>
      <c r="G396" s="7">
        <v>1.0</v>
      </c>
      <c r="H396" s="17"/>
      <c r="I396" s="7">
        <v>0.0</v>
      </c>
      <c r="J396" s="7">
        <v>1.0</v>
      </c>
    </row>
    <row r="397">
      <c r="A397" s="7" t="s">
        <v>26</v>
      </c>
      <c r="B397" s="7" t="s">
        <v>622</v>
      </c>
      <c r="C397" s="105" t="s">
        <v>630</v>
      </c>
      <c r="D397" s="7" t="s">
        <v>847</v>
      </c>
      <c r="E397" s="7" t="s">
        <v>937</v>
      </c>
      <c r="F397" s="7">
        <v>79.0</v>
      </c>
      <c r="G397" s="7">
        <v>1.0</v>
      </c>
      <c r="H397" s="17"/>
      <c r="I397" s="7">
        <v>4.0</v>
      </c>
      <c r="J397" s="7">
        <v>3.0</v>
      </c>
    </row>
    <row r="398">
      <c r="A398" s="7" t="s">
        <v>26</v>
      </c>
      <c r="B398" s="7" t="s">
        <v>622</v>
      </c>
      <c r="C398" s="105" t="s">
        <v>630</v>
      </c>
      <c r="D398" s="7" t="s">
        <v>847</v>
      </c>
      <c r="E398" s="7" t="s">
        <v>937</v>
      </c>
      <c r="F398" s="7">
        <v>79.0</v>
      </c>
      <c r="G398" s="7">
        <v>1.0</v>
      </c>
      <c r="H398" s="17"/>
      <c r="I398" s="7">
        <v>4.0</v>
      </c>
      <c r="J398" s="7">
        <v>3.0</v>
      </c>
    </row>
    <row r="399">
      <c r="A399" s="7" t="s">
        <v>26</v>
      </c>
      <c r="B399" s="7" t="s">
        <v>622</v>
      </c>
      <c r="C399" s="7" t="s">
        <v>636</v>
      </c>
      <c r="D399" s="7" t="s">
        <v>897</v>
      </c>
      <c r="E399" s="7" t="s">
        <v>936</v>
      </c>
      <c r="F399" s="7">
        <v>100.0</v>
      </c>
      <c r="G399" s="7">
        <v>1.0</v>
      </c>
      <c r="H399" s="17"/>
      <c r="I399" s="7">
        <v>0.0</v>
      </c>
      <c r="J399" s="7">
        <v>1.0</v>
      </c>
    </row>
    <row r="400">
      <c r="A400" s="7" t="s">
        <v>26</v>
      </c>
      <c r="B400" s="7" t="s">
        <v>622</v>
      </c>
      <c r="C400" s="7" t="s">
        <v>636</v>
      </c>
      <c r="D400" s="7" t="s">
        <v>897</v>
      </c>
      <c r="E400" s="7" t="s">
        <v>936</v>
      </c>
      <c r="F400" s="7">
        <v>100.0</v>
      </c>
      <c r="G400" s="7">
        <v>1.0</v>
      </c>
      <c r="H400" s="17"/>
      <c r="I400" s="7">
        <v>0.0</v>
      </c>
      <c r="J400" s="7">
        <v>1.0</v>
      </c>
    </row>
    <row r="401">
      <c r="A401" s="7" t="s">
        <v>26</v>
      </c>
      <c r="B401" s="7" t="s">
        <v>622</v>
      </c>
      <c r="C401" s="105" t="s">
        <v>630</v>
      </c>
      <c r="D401" s="7" t="s">
        <v>851</v>
      </c>
      <c r="E401" s="7" t="s">
        <v>935</v>
      </c>
      <c r="F401" s="7">
        <v>79.0</v>
      </c>
      <c r="G401" s="7">
        <v>1.0</v>
      </c>
      <c r="H401" s="17"/>
      <c r="I401" s="7">
        <v>4.0</v>
      </c>
      <c r="J401" s="7">
        <v>3.0</v>
      </c>
    </row>
    <row r="402">
      <c r="A402" s="7" t="s">
        <v>26</v>
      </c>
      <c r="B402" s="7" t="s">
        <v>622</v>
      </c>
      <c r="C402" s="105" t="s">
        <v>630</v>
      </c>
      <c r="D402" s="7" t="s">
        <v>851</v>
      </c>
      <c r="E402" s="7" t="s">
        <v>935</v>
      </c>
      <c r="F402" s="7">
        <v>79.0</v>
      </c>
      <c r="G402" s="7">
        <v>1.0</v>
      </c>
      <c r="H402" s="17"/>
      <c r="I402" s="7">
        <v>4.0</v>
      </c>
      <c r="J402" s="7">
        <v>3.0</v>
      </c>
    </row>
    <row r="403">
      <c r="A403" s="7" t="s">
        <v>26</v>
      </c>
      <c r="B403" s="7" t="s">
        <v>622</v>
      </c>
      <c r="C403" s="7" t="s">
        <v>628</v>
      </c>
      <c r="D403" s="7" t="s">
        <v>230</v>
      </c>
      <c r="E403" s="7" t="s">
        <v>233</v>
      </c>
      <c r="F403" s="7">
        <v>100.0</v>
      </c>
      <c r="G403" s="7">
        <v>1.0</v>
      </c>
      <c r="H403" s="17"/>
      <c r="I403" s="7">
        <v>0.0</v>
      </c>
      <c r="J403" s="7">
        <v>1.0</v>
      </c>
    </row>
    <row r="404">
      <c r="A404" s="7" t="s">
        <v>26</v>
      </c>
      <c r="B404" s="7" t="s">
        <v>622</v>
      </c>
      <c r="C404" s="7" t="s">
        <v>628</v>
      </c>
      <c r="D404" s="7" t="s">
        <v>230</v>
      </c>
      <c r="E404" s="7" t="s">
        <v>233</v>
      </c>
      <c r="F404" s="7">
        <v>100.0</v>
      </c>
      <c r="G404" s="7">
        <v>1.0</v>
      </c>
      <c r="H404" s="17"/>
      <c r="I404" s="7">
        <v>0.0</v>
      </c>
      <c r="J404" s="7">
        <v>1.0</v>
      </c>
    </row>
    <row r="405">
      <c r="A405" s="7" t="s">
        <v>26</v>
      </c>
      <c r="B405" s="7" t="s">
        <v>622</v>
      </c>
      <c r="C405" s="7" t="s">
        <v>628</v>
      </c>
      <c r="D405" s="7" t="s">
        <v>230</v>
      </c>
      <c r="E405" s="7" t="s">
        <v>231</v>
      </c>
      <c r="F405" s="7">
        <v>82.0</v>
      </c>
      <c r="G405" s="7">
        <v>1.0</v>
      </c>
      <c r="H405" s="17"/>
      <c r="I405" s="7">
        <v>4.0</v>
      </c>
      <c r="J405" s="7">
        <v>2.0</v>
      </c>
    </row>
    <row r="406">
      <c r="A406" s="7" t="s">
        <v>26</v>
      </c>
      <c r="B406" s="7" t="s">
        <v>622</v>
      </c>
      <c r="C406" s="7" t="s">
        <v>628</v>
      </c>
      <c r="D406" s="7" t="s">
        <v>230</v>
      </c>
      <c r="E406" s="7" t="s">
        <v>231</v>
      </c>
      <c r="F406" s="7">
        <v>82.0</v>
      </c>
      <c r="G406" s="7">
        <v>1.0</v>
      </c>
      <c r="H406" s="17"/>
      <c r="I406" s="7">
        <v>4.0</v>
      </c>
      <c r="J406" s="7">
        <v>2.0</v>
      </c>
    </row>
    <row r="407">
      <c r="A407" s="7" t="s">
        <v>26</v>
      </c>
      <c r="B407" s="7" t="s">
        <v>622</v>
      </c>
      <c r="C407" s="7" t="s">
        <v>628</v>
      </c>
      <c r="D407" s="7" t="s">
        <v>145</v>
      </c>
      <c r="E407" s="7" t="s">
        <v>229</v>
      </c>
      <c r="F407" s="7">
        <v>94.0</v>
      </c>
      <c r="G407" s="7">
        <v>1.0</v>
      </c>
      <c r="H407" s="17"/>
      <c r="I407" s="7">
        <v>2.0</v>
      </c>
      <c r="J407" s="7">
        <v>1.0</v>
      </c>
    </row>
    <row r="408">
      <c r="A408" s="7" t="s">
        <v>26</v>
      </c>
      <c r="B408" s="7" t="s">
        <v>622</v>
      </c>
      <c r="C408" s="7" t="s">
        <v>628</v>
      </c>
      <c r="D408" s="7" t="s">
        <v>145</v>
      </c>
      <c r="E408" s="7" t="s">
        <v>229</v>
      </c>
      <c r="F408" s="7">
        <v>94.0</v>
      </c>
      <c r="G408" s="7">
        <v>1.0</v>
      </c>
      <c r="H408" s="17"/>
      <c r="I408" s="7">
        <v>2.0</v>
      </c>
      <c r="J408" s="7">
        <v>1.0</v>
      </c>
    </row>
    <row r="409">
      <c r="A409" s="7" t="s">
        <v>26</v>
      </c>
      <c r="B409" s="7" t="s">
        <v>622</v>
      </c>
      <c r="C409" s="7" t="s">
        <v>628</v>
      </c>
      <c r="D409" s="7" t="s">
        <v>110</v>
      </c>
      <c r="E409" s="7" t="s">
        <v>189</v>
      </c>
      <c r="F409" s="7">
        <v>100.0</v>
      </c>
      <c r="G409" s="7">
        <v>1.0</v>
      </c>
      <c r="H409" s="17"/>
      <c r="I409" s="7">
        <v>1.0</v>
      </c>
      <c r="J409" s="7">
        <v>0.0</v>
      </c>
    </row>
    <row r="410">
      <c r="A410" s="7" t="s">
        <v>26</v>
      </c>
      <c r="B410" s="7" t="s">
        <v>622</v>
      </c>
      <c r="C410" s="7" t="s">
        <v>628</v>
      </c>
      <c r="D410" s="7" t="s">
        <v>110</v>
      </c>
      <c r="E410" s="7" t="s">
        <v>189</v>
      </c>
      <c r="F410" s="7">
        <v>100.0</v>
      </c>
      <c r="G410" s="7">
        <v>1.0</v>
      </c>
      <c r="H410" s="17"/>
      <c r="I410" s="7">
        <v>1.0</v>
      </c>
      <c r="J410" s="7">
        <v>0.0</v>
      </c>
    </row>
    <row r="411">
      <c r="A411" s="7" t="s">
        <v>26</v>
      </c>
      <c r="B411" s="7" t="s">
        <v>622</v>
      </c>
      <c r="C411" s="7" t="s">
        <v>628</v>
      </c>
      <c r="D411" s="7" t="s">
        <v>184</v>
      </c>
      <c r="E411" s="7" t="s">
        <v>185</v>
      </c>
      <c r="F411" s="7">
        <v>75.0</v>
      </c>
      <c r="G411" s="7">
        <v>1.0</v>
      </c>
      <c r="H411" s="17"/>
      <c r="I411" s="7">
        <v>9.0</v>
      </c>
      <c r="J411" s="7">
        <v>3.0</v>
      </c>
    </row>
    <row r="412">
      <c r="A412" s="7" t="s">
        <v>26</v>
      </c>
      <c r="B412" s="7" t="s">
        <v>622</v>
      </c>
      <c r="C412" s="7" t="s">
        <v>628</v>
      </c>
      <c r="D412" s="7" t="s">
        <v>184</v>
      </c>
      <c r="E412" s="7" t="s">
        <v>185</v>
      </c>
      <c r="F412" s="7">
        <v>75.0</v>
      </c>
      <c r="G412" s="7">
        <v>1.0</v>
      </c>
      <c r="H412" s="17"/>
      <c r="I412" s="7">
        <v>9.0</v>
      </c>
      <c r="J412" s="7">
        <v>3.0</v>
      </c>
    </row>
    <row r="413">
      <c r="A413" s="7" t="s">
        <v>26</v>
      </c>
      <c r="B413" s="7" t="s">
        <v>622</v>
      </c>
      <c r="C413" s="7" t="s">
        <v>816</v>
      </c>
      <c r="D413" s="7" t="s">
        <v>817</v>
      </c>
      <c r="E413" s="7" t="s">
        <v>933</v>
      </c>
      <c r="F413" s="7">
        <v>100.0</v>
      </c>
      <c r="G413" s="7">
        <v>1.0</v>
      </c>
      <c r="H413" s="17"/>
      <c r="I413" s="7">
        <v>1.0</v>
      </c>
      <c r="J413" s="7">
        <v>1.0</v>
      </c>
    </row>
    <row r="414">
      <c r="A414" s="7" t="s">
        <v>26</v>
      </c>
      <c r="B414" s="7" t="s">
        <v>622</v>
      </c>
      <c r="C414" s="7" t="s">
        <v>816</v>
      </c>
      <c r="D414" s="7" t="s">
        <v>817</v>
      </c>
      <c r="E414" s="7" t="s">
        <v>933</v>
      </c>
      <c r="F414" s="7">
        <v>100.0</v>
      </c>
      <c r="G414" s="7">
        <v>1.0</v>
      </c>
      <c r="H414" s="17"/>
      <c r="I414" s="7">
        <v>1.0</v>
      </c>
      <c r="J414" s="7">
        <v>1.0</v>
      </c>
    </row>
    <row r="415">
      <c r="A415" s="7" t="s">
        <v>26</v>
      </c>
      <c r="B415" s="7" t="s">
        <v>622</v>
      </c>
      <c r="C415" s="105" t="s">
        <v>630</v>
      </c>
      <c r="D415" s="7" t="s">
        <v>645</v>
      </c>
      <c r="E415" s="7" t="s">
        <v>672</v>
      </c>
      <c r="F415" s="7">
        <v>87.0</v>
      </c>
      <c r="G415" s="7">
        <v>1.0</v>
      </c>
      <c r="H415" s="17"/>
      <c r="I415" s="7">
        <v>2.0</v>
      </c>
      <c r="J415" s="7">
        <v>2.0</v>
      </c>
    </row>
    <row r="416">
      <c r="A416" s="7" t="s">
        <v>26</v>
      </c>
      <c r="B416" s="7" t="s">
        <v>622</v>
      </c>
      <c r="C416" s="105" t="s">
        <v>630</v>
      </c>
      <c r="D416" s="7" t="s">
        <v>645</v>
      </c>
      <c r="E416" s="7" t="s">
        <v>672</v>
      </c>
      <c r="F416" s="7">
        <v>87.0</v>
      </c>
      <c r="G416" s="7">
        <v>1.0</v>
      </c>
      <c r="H416" s="17"/>
      <c r="I416" s="7">
        <v>2.0</v>
      </c>
      <c r="J416" s="7">
        <v>2.0</v>
      </c>
    </row>
    <row r="417">
      <c r="A417" s="7" t="s">
        <v>26</v>
      </c>
      <c r="B417" s="7" t="s">
        <v>622</v>
      </c>
      <c r="C417" s="105" t="s">
        <v>630</v>
      </c>
      <c r="D417" s="7" t="s">
        <v>645</v>
      </c>
      <c r="E417" s="7" t="s">
        <v>931</v>
      </c>
      <c r="F417" s="7">
        <v>90.0</v>
      </c>
      <c r="G417" s="7">
        <v>1.0</v>
      </c>
      <c r="H417" s="17"/>
      <c r="I417" s="7">
        <v>4.0</v>
      </c>
      <c r="J417" s="7">
        <v>1.0</v>
      </c>
    </row>
    <row r="418">
      <c r="A418" s="7" t="s">
        <v>26</v>
      </c>
      <c r="B418" s="7" t="s">
        <v>622</v>
      </c>
      <c r="C418" s="105" t="s">
        <v>630</v>
      </c>
      <c r="D418" s="7" t="s">
        <v>645</v>
      </c>
      <c r="E418" s="7" t="s">
        <v>931</v>
      </c>
      <c r="F418" s="7">
        <v>90.0</v>
      </c>
      <c r="G418" s="7">
        <v>1.0</v>
      </c>
      <c r="H418" s="17"/>
      <c r="I418" s="7">
        <v>4.0</v>
      </c>
      <c r="J418" s="7">
        <v>1.0</v>
      </c>
    </row>
    <row r="419">
      <c r="A419" s="7" t="s">
        <v>26</v>
      </c>
      <c r="B419" s="7" t="s">
        <v>622</v>
      </c>
      <c r="C419" s="7" t="s">
        <v>636</v>
      </c>
      <c r="D419" s="7" t="s">
        <v>906</v>
      </c>
      <c r="E419" s="7" t="s">
        <v>930</v>
      </c>
      <c r="F419" s="7">
        <v>95.0</v>
      </c>
      <c r="G419" s="7">
        <v>1.0</v>
      </c>
      <c r="H419" s="17"/>
      <c r="I419" s="7">
        <v>0.0</v>
      </c>
      <c r="J419" s="7">
        <v>1.0</v>
      </c>
    </row>
    <row r="420">
      <c r="A420" s="7" t="s">
        <v>26</v>
      </c>
      <c r="B420" s="7" t="s">
        <v>622</v>
      </c>
      <c r="C420" s="7" t="s">
        <v>636</v>
      </c>
      <c r="D420" s="7" t="s">
        <v>906</v>
      </c>
      <c r="E420" s="7" t="s">
        <v>930</v>
      </c>
      <c r="F420" s="7">
        <v>95.0</v>
      </c>
      <c r="G420" s="7">
        <v>1.0</v>
      </c>
      <c r="H420" s="17"/>
      <c r="I420" s="7">
        <v>0.0</v>
      </c>
      <c r="J420" s="7">
        <v>1.0</v>
      </c>
    </row>
    <row r="421">
      <c r="A421" s="7" t="s">
        <v>26</v>
      </c>
      <c r="B421" s="7" t="s">
        <v>622</v>
      </c>
      <c r="C421" s="7" t="s">
        <v>636</v>
      </c>
      <c r="D421" s="7" t="s">
        <v>906</v>
      </c>
      <c r="E421" s="7" t="s">
        <v>929</v>
      </c>
      <c r="F421" s="7">
        <v>98.0</v>
      </c>
      <c r="G421" s="7">
        <v>1.0</v>
      </c>
      <c r="H421" s="17"/>
      <c r="I421" s="7">
        <v>0.0</v>
      </c>
      <c r="J421" s="7">
        <v>1.0</v>
      </c>
    </row>
    <row r="422">
      <c r="A422" s="7" t="s">
        <v>26</v>
      </c>
      <c r="B422" s="7" t="s">
        <v>622</v>
      </c>
      <c r="C422" s="7" t="s">
        <v>636</v>
      </c>
      <c r="D422" s="7" t="s">
        <v>906</v>
      </c>
      <c r="E422" s="7" t="s">
        <v>929</v>
      </c>
      <c r="F422" s="7">
        <v>98.0</v>
      </c>
      <c r="G422" s="7">
        <v>1.0</v>
      </c>
      <c r="H422" s="17"/>
      <c r="I422" s="7">
        <v>0.0</v>
      </c>
      <c r="J422" s="7">
        <v>1.0</v>
      </c>
    </row>
    <row r="423">
      <c r="A423" s="7" t="s">
        <v>26</v>
      </c>
      <c r="B423" s="7" t="s">
        <v>622</v>
      </c>
      <c r="C423" s="7" t="s">
        <v>624</v>
      </c>
      <c r="D423" s="7" t="s">
        <v>625</v>
      </c>
      <c r="E423" s="7" t="s">
        <v>670</v>
      </c>
      <c r="F423" s="7">
        <v>100.0</v>
      </c>
      <c r="G423" s="7">
        <v>1.0</v>
      </c>
      <c r="H423" s="17"/>
      <c r="I423" s="7">
        <v>1.0</v>
      </c>
      <c r="J423" s="7">
        <v>1.0</v>
      </c>
    </row>
    <row r="424">
      <c r="A424" s="7" t="s">
        <v>26</v>
      </c>
      <c r="B424" s="7" t="s">
        <v>622</v>
      </c>
      <c r="C424" s="7" t="s">
        <v>624</v>
      </c>
      <c r="D424" s="7" t="s">
        <v>625</v>
      </c>
      <c r="E424" s="7" t="s">
        <v>670</v>
      </c>
      <c r="F424" s="7">
        <v>90.0</v>
      </c>
      <c r="G424" s="7">
        <v>1.0</v>
      </c>
      <c r="H424" s="17"/>
      <c r="I424" s="7">
        <v>4.0</v>
      </c>
      <c r="J424" s="7">
        <v>1.0</v>
      </c>
    </row>
    <row r="425">
      <c r="A425" s="7" t="s">
        <v>26</v>
      </c>
      <c r="B425" s="7" t="s">
        <v>622</v>
      </c>
      <c r="C425" s="7" t="s">
        <v>624</v>
      </c>
      <c r="D425" s="7" t="s">
        <v>625</v>
      </c>
      <c r="E425" s="7" t="s">
        <v>670</v>
      </c>
      <c r="F425" s="7">
        <v>100.0</v>
      </c>
      <c r="G425" s="7">
        <v>1.0</v>
      </c>
      <c r="H425" s="17"/>
      <c r="I425" s="7">
        <v>1.0</v>
      </c>
      <c r="J425" s="7">
        <v>1.0</v>
      </c>
    </row>
    <row r="426">
      <c r="A426" s="7" t="s">
        <v>26</v>
      </c>
      <c r="B426" s="7" t="s">
        <v>622</v>
      </c>
      <c r="C426" s="7" t="s">
        <v>624</v>
      </c>
      <c r="D426" s="7" t="s">
        <v>625</v>
      </c>
      <c r="E426" s="7" t="s">
        <v>670</v>
      </c>
      <c r="F426" s="7">
        <v>90.0</v>
      </c>
      <c r="G426" s="7">
        <v>1.0</v>
      </c>
      <c r="H426" s="17"/>
      <c r="I426" s="7">
        <v>4.0</v>
      </c>
      <c r="J426" s="7">
        <v>1.0</v>
      </c>
    </row>
    <row r="427">
      <c r="A427" s="7" t="s">
        <v>26</v>
      </c>
      <c r="B427" s="7" t="s">
        <v>622</v>
      </c>
      <c r="C427" s="7" t="s">
        <v>636</v>
      </c>
      <c r="D427" s="7" t="s">
        <v>906</v>
      </c>
      <c r="E427" s="7" t="s">
        <v>928</v>
      </c>
      <c r="F427" s="7">
        <v>74.0</v>
      </c>
      <c r="G427" s="7">
        <v>1.0</v>
      </c>
      <c r="H427" s="17"/>
      <c r="I427" s="7">
        <v>0.0</v>
      </c>
      <c r="J427" s="7">
        <v>5.0</v>
      </c>
    </row>
    <row r="428">
      <c r="A428" s="7" t="s">
        <v>26</v>
      </c>
      <c r="B428" s="7" t="s">
        <v>622</v>
      </c>
      <c r="C428" s="7" t="s">
        <v>636</v>
      </c>
      <c r="D428" s="7" t="s">
        <v>906</v>
      </c>
      <c r="E428" s="7" t="s">
        <v>928</v>
      </c>
      <c r="F428" s="7">
        <v>74.0</v>
      </c>
      <c r="G428" s="7">
        <v>1.0</v>
      </c>
      <c r="H428" s="17"/>
      <c r="I428" s="7">
        <v>0.0</v>
      </c>
      <c r="J428" s="7">
        <v>5.0</v>
      </c>
    </row>
    <row r="429">
      <c r="A429" s="7" t="s">
        <v>26</v>
      </c>
      <c r="B429" s="7" t="s">
        <v>622</v>
      </c>
      <c r="C429" s="7" t="s">
        <v>636</v>
      </c>
      <c r="D429" s="7" t="s">
        <v>637</v>
      </c>
      <c r="E429" s="7" t="s">
        <v>668</v>
      </c>
      <c r="F429" s="7">
        <v>82.0</v>
      </c>
      <c r="G429" s="7">
        <v>1.0</v>
      </c>
      <c r="H429" s="17"/>
      <c r="I429" s="7">
        <v>0.0</v>
      </c>
      <c r="J429" s="7">
        <v>3.0</v>
      </c>
    </row>
    <row r="430">
      <c r="A430" s="7" t="s">
        <v>26</v>
      </c>
      <c r="B430" s="7" t="s">
        <v>622</v>
      </c>
      <c r="C430" s="7" t="s">
        <v>636</v>
      </c>
      <c r="D430" s="7" t="s">
        <v>637</v>
      </c>
      <c r="E430" s="7" t="s">
        <v>668</v>
      </c>
      <c r="F430" s="7">
        <v>82.0</v>
      </c>
      <c r="G430" s="7">
        <v>1.0</v>
      </c>
      <c r="H430" s="17"/>
      <c r="I430" s="7">
        <v>0.0</v>
      </c>
      <c r="J430" s="7">
        <v>3.0</v>
      </c>
    </row>
    <row r="431">
      <c r="A431" s="7" t="s">
        <v>26</v>
      </c>
      <c r="B431" s="7" t="s">
        <v>622</v>
      </c>
      <c r="C431" s="105" t="s">
        <v>630</v>
      </c>
      <c r="D431" s="7" t="s">
        <v>663</v>
      </c>
      <c r="E431" s="7" t="s">
        <v>664</v>
      </c>
      <c r="F431" s="7">
        <v>76.0</v>
      </c>
      <c r="G431" s="7">
        <v>1.0</v>
      </c>
      <c r="H431" s="17"/>
      <c r="I431" s="7">
        <v>5.0</v>
      </c>
      <c r="J431" s="7">
        <v>4.0</v>
      </c>
    </row>
    <row r="432">
      <c r="A432" s="7" t="s">
        <v>26</v>
      </c>
      <c r="B432" s="7" t="s">
        <v>622</v>
      </c>
      <c r="C432" s="105" t="s">
        <v>630</v>
      </c>
      <c r="D432" s="7" t="s">
        <v>663</v>
      </c>
      <c r="E432" s="7" t="s">
        <v>664</v>
      </c>
      <c r="F432" s="7">
        <v>77.0</v>
      </c>
      <c r="G432" s="7">
        <v>1.0</v>
      </c>
      <c r="H432" s="17"/>
      <c r="I432" s="7">
        <v>4.0</v>
      </c>
      <c r="J432" s="7">
        <v>3.0</v>
      </c>
    </row>
    <row r="433">
      <c r="A433" s="7" t="s">
        <v>26</v>
      </c>
      <c r="B433" s="7" t="s">
        <v>622</v>
      </c>
      <c r="C433" s="105" t="s">
        <v>630</v>
      </c>
      <c r="D433" s="7" t="s">
        <v>663</v>
      </c>
      <c r="E433" s="7" t="s">
        <v>664</v>
      </c>
      <c r="F433" s="7">
        <v>76.0</v>
      </c>
      <c r="G433" s="7">
        <v>1.0</v>
      </c>
      <c r="H433" s="17"/>
      <c r="I433" s="7">
        <v>5.0</v>
      </c>
      <c r="J433" s="7">
        <v>4.0</v>
      </c>
    </row>
    <row r="434">
      <c r="A434" s="7" t="s">
        <v>26</v>
      </c>
      <c r="B434" s="7" t="s">
        <v>622</v>
      </c>
      <c r="C434" s="105" t="s">
        <v>630</v>
      </c>
      <c r="D434" s="7" t="s">
        <v>663</v>
      </c>
      <c r="E434" s="7" t="s">
        <v>664</v>
      </c>
      <c r="F434" s="7">
        <v>77.0</v>
      </c>
      <c r="G434" s="7">
        <v>1.0</v>
      </c>
      <c r="H434" s="17"/>
      <c r="I434" s="7">
        <v>4.0</v>
      </c>
      <c r="J434" s="7">
        <v>3.0</v>
      </c>
    </row>
    <row r="435">
      <c r="A435" s="7" t="s">
        <v>26</v>
      </c>
      <c r="B435" s="7" t="s">
        <v>622</v>
      </c>
      <c r="C435" s="7" t="s">
        <v>636</v>
      </c>
      <c r="D435" s="7" t="s">
        <v>906</v>
      </c>
      <c r="E435" s="7" t="s">
        <v>927</v>
      </c>
      <c r="F435" s="7">
        <v>95.0</v>
      </c>
      <c r="G435" s="7">
        <v>1.0</v>
      </c>
      <c r="H435" s="17"/>
      <c r="I435" s="7">
        <v>0.0</v>
      </c>
      <c r="J435" s="7">
        <v>1.0</v>
      </c>
    </row>
    <row r="436">
      <c r="A436" s="7" t="s">
        <v>26</v>
      </c>
      <c r="B436" s="7" t="s">
        <v>622</v>
      </c>
      <c r="C436" s="7" t="s">
        <v>636</v>
      </c>
      <c r="D436" s="7" t="s">
        <v>906</v>
      </c>
      <c r="E436" s="7" t="s">
        <v>927</v>
      </c>
      <c r="F436" s="7">
        <v>95.0</v>
      </c>
      <c r="G436" s="7">
        <v>1.0</v>
      </c>
      <c r="H436" s="17"/>
      <c r="I436" s="7">
        <v>0.0</v>
      </c>
      <c r="J436" s="7">
        <v>1.0</v>
      </c>
    </row>
    <row r="437">
      <c r="A437" s="7" t="s">
        <v>26</v>
      </c>
      <c r="B437" s="7" t="s">
        <v>622</v>
      </c>
      <c r="C437" s="7" t="s">
        <v>636</v>
      </c>
      <c r="D437" s="7" t="s">
        <v>906</v>
      </c>
      <c r="E437" s="7" t="s">
        <v>926</v>
      </c>
      <c r="F437" s="7">
        <v>98.0</v>
      </c>
      <c r="G437" s="7">
        <v>1.0</v>
      </c>
      <c r="H437" s="17"/>
      <c r="I437" s="7">
        <v>0.0</v>
      </c>
      <c r="J437" s="7">
        <v>1.0</v>
      </c>
    </row>
    <row r="438">
      <c r="A438" s="7" t="s">
        <v>26</v>
      </c>
      <c r="B438" s="7" t="s">
        <v>622</v>
      </c>
      <c r="C438" s="7" t="s">
        <v>636</v>
      </c>
      <c r="D438" s="7" t="s">
        <v>906</v>
      </c>
      <c r="E438" s="7" t="s">
        <v>926</v>
      </c>
      <c r="F438" s="7">
        <v>98.0</v>
      </c>
      <c r="G438" s="7">
        <v>1.0</v>
      </c>
      <c r="H438" s="17"/>
      <c r="I438" s="7">
        <v>0.0</v>
      </c>
      <c r="J438" s="7">
        <v>1.0</v>
      </c>
    </row>
    <row r="439">
      <c r="A439" s="7" t="s">
        <v>26</v>
      </c>
      <c r="B439" s="7" t="s">
        <v>622</v>
      </c>
      <c r="C439" s="7" t="s">
        <v>636</v>
      </c>
      <c r="D439" s="7" t="s">
        <v>637</v>
      </c>
      <c r="E439" s="7" t="s">
        <v>660</v>
      </c>
      <c r="F439" s="7">
        <v>95.0</v>
      </c>
      <c r="G439" s="7">
        <v>1.0</v>
      </c>
      <c r="H439" s="17"/>
      <c r="I439" s="7">
        <v>0.0</v>
      </c>
      <c r="J439" s="7">
        <v>1.0</v>
      </c>
    </row>
    <row r="440">
      <c r="A440" s="7" t="s">
        <v>26</v>
      </c>
      <c r="B440" s="7" t="s">
        <v>622</v>
      </c>
      <c r="C440" s="7" t="s">
        <v>636</v>
      </c>
      <c r="D440" s="7" t="s">
        <v>637</v>
      </c>
      <c r="E440" s="7" t="s">
        <v>660</v>
      </c>
      <c r="F440" s="7">
        <v>95.0</v>
      </c>
      <c r="G440" s="7">
        <v>1.0</v>
      </c>
      <c r="H440" s="17"/>
      <c r="I440" s="7">
        <v>0.0</v>
      </c>
      <c r="J440" s="7">
        <v>1.0</v>
      </c>
    </row>
    <row r="441">
      <c r="A441" s="7" t="s">
        <v>26</v>
      </c>
      <c r="B441" s="7" t="s">
        <v>622</v>
      </c>
      <c r="C441" s="7" t="s">
        <v>636</v>
      </c>
      <c r="D441" s="7" t="s">
        <v>637</v>
      </c>
      <c r="E441" s="7" t="s">
        <v>654</v>
      </c>
      <c r="F441" s="7">
        <v>98.0</v>
      </c>
      <c r="G441" s="7">
        <v>1.0</v>
      </c>
      <c r="H441" s="17"/>
      <c r="I441" s="7">
        <v>0.0</v>
      </c>
      <c r="J441" s="7">
        <v>1.0</v>
      </c>
    </row>
    <row r="442">
      <c r="A442" s="7" t="s">
        <v>26</v>
      </c>
      <c r="B442" s="7" t="s">
        <v>622</v>
      </c>
      <c r="C442" s="7" t="s">
        <v>636</v>
      </c>
      <c r="D442" s="7" t="s">
        <v>637</v>
      </c>
      <c r="E442" s="7" t="s">
        <v>654</v>
      </c>
      <c r="F442" s="7">
        <v>98.0</v>
      </c>
      <c r="G442" s="7">
        <v>1.0</v>
      </c>
      <c r="H442" s="17"/>
      <c r="I442" s="7">
        <v>0.0</v>
      </c>
      <c r="J442" s="7">
        <v>1.0</v>
      </c>
    </row>
    <row r="443">
      <c r="A443" s="7" t="s">
        <v>26</v>
      </c>
      <c r="B443" s="7" t="s">
        <v>622</v>
      </c>
      <c r="C443" s="7" t="s">
        <v>624</v>
      </c>
      <c r="D443" s="7" t="s">
        <v>650</v>
      </c>
      <c r="E443" s="7" t="s">
        <v>652</v>
      </c>
      <c r="F443" s="7">
        <v>89.0</v>
      </c>
      <c r="G443" s="7">
        <v>1.0</v>
      </c>
      <c r="H443" s="17"/>
      <c r="I443" s="7">
        <v>2.0</v>
      </c>
      <c r="J443" s="7">
        <v>2.0</v>
      </c>
    </row>
    <row r="444">
      <c r="A444" s="7" t="s">
        <v>26</v>
      </c>
      <c r="B444" s="7" t="s">
        <v>622</v>
      </c>
      <c r="C444" s="7" t="s">
        <v>624</v>
      </c>
      <c r="D444" s="7" t="s">
        <v>650</v>
      </c>
      <c r="E444" s="7" t="s">
        <v>652</v>
      </c>
      <c r="F444" s="7">
        <v>89.0</v>
      </c>
      <c r="G444" s="7">
        <v>1.0</v>
      </c>
      <c r="H444" s="17"/>
      <c r="I444" s="7">
        <v>2.0</v>
      </c>
      <c r="J444" s="7">
        <v>2.0</v>
      </c>
    </row>
    <row r="445">
      <c r="A445" s="7" t="s">
        <v>26</v>
      </c>
      <c r="B445" s="7" t="s">
        <v>622</v>
      </c>
      <c r="C445" s="7" t="s">
        <v>636</v>
      </c>
      <c r="D445" s="7" t="s">
        <v>897</v>
      </c>
      <c r="E445" s="7" t="s">
        <v>925</v>
      </c>
      <c r="F445" s="7">
        <v>95.0</v>
      </c>
      <c r="G445" s="7">
        <v>1.0</v>
      </c>
      <c r="H445" s="17"/>
      <c r="I445" s="7">
        <v>1.0</v>
      </c>
      <c r="J445" s="7">
        <v>1.0</v>
      </c>
    </row>
    <row r="446">
      <c r="A446" s="7" t="s">
        <v>26</v>
      </c>
      <c r="B446" s="7" t="s">
        <v>622</v>
      </c>
      <c r="C446" s="7" t="s">
        <v>636</v>
      </c>
      <c r="D446" s="7" t="s">
        <v>900</v>
      </c>
      <c r="E446" s="7" t="s">
        <v>925</v>
      </c>
      <c r="F446" s="7">
        <v>95.0</v>
      </c>
      <c r="G446" s="7">
        <v>1.0</v>
      </c>
      <c r="H446" s="17"/>
      <c r="I446" s="7">
        <v>1.0</v>
      </c>
      <c r="J446" s="7">
        <v>1.0</v>
      </c>
    </row>
    <row r="447">
      <c r="A447" s="7" t="s">
        <v>26</v>
      </c>
      <c r="B447" s="7" t="s">
        <v>622</v>
      </c>
      <c r="C447" s="7" t="s">
        <v>636</v>
      </c>
      <c r="D447" s="7" t="s">
        <v>901</v>
      </c>
      <c r="E447" s="7" t="s">
        <v>925</v>
      </c>
      <c r="F447" s="7">
        <v>95.0</v>
      </c>
      <c r="G447" s="7">
        <v>1.0</v>
      </c>
      <c r="H447" s="17"/>
      <c r="I447" s="7">
        <v>1.0</v>
      </c>
      <c r="J447" s="7">
        <v>1.0</v>
      </c>
    </row>
    <row r="448">
      <c r="A448" s="7" t="s">
        <v>26</v>
      </c>
      <c r="B448" s="7" t="s">
        <v>622</v>
      </c>
      <c r="C448" s="7" t="s">
        <v>636</v>
      </c>
      <c r="D448" s="7" t="s">
        <v>897</v>
      </c>
      <c r="E448" s="7" t="s">
        <v>925</v>
      </c>
      <c r="F448" s="7">
        <v>95.0</v>
      </c>
      <c r="G448" s="7">
        <v>1.0</v>
      </c>
      <c r="H448" s="17"/>
      <c r="I448" s="7">
        <v>1.0</v>
      </c>
      <c r="J448" s="7">
        <v>1.0</v>
      </c>
    </row>
    <row r="449">
      <c r="A449" s="7" t="s">
        <v>26</v>
      </c>
      <c r="B449" s="7" t="s">
        <v>622</v>
      </c>
      <c r="C449" s="7" t="s">
        <v>636</v>
      </c>
      <c r="D449" s="7" t="s">
        <v>900</v>
      </c>
      <c r="E449" s="7" t="s">
        <v>925</v>
      </c>
      <c r="F449" s="7">
        <v>95.0</v>
      </c>
      <c r="G449" s="7">
        <v>1.0</v>
      </c>
      <c r="H449" s="17"/>
      <c r="I449" s="7">
        <v>1.0</v>
      </c>
      <c r="J449" s="7">
        <v>1.0</v>
      </c>
    </row>
    <row r="450">
      <c r="A450" s="7" t="s">
        <v>26</v>
      </c>
      <c r="B450" s="7" t="s">
        <v>622</v>
      </c>
      <c r="C450" s="7" t="s">
        <v>636</v>
      </c>
      <c r="D450" s="7" t="s">
        <v>901</v>
      </c>
      <c r="E450" s="7" t="s">
        <v>925</v>
      </c>
      <c r="F450" s="7">
        <v>95.0</v>
      </c>
      <c r="G450" s="7">
        <v>1.0</v>
      </c>
      <c r="H450" s="17"/>
      <c r="I450" s="7">
        <v>1.0</v>
      </c>
      <c r="J450" s="7">
        <v>1.0</v>
      </c>
    </row>
    <row r="451">
      <c r="A451" s="7" t="s">
        <v>26</v>
      </c>
      <c r="B451" s="7" t="s">
        <v>622</v>
      </c>
      <c r="C451" s="7" t="s">
        <v>636</v>
      </c>
      <c r="D451" s="7" t="s">
        <v>897</v>
      </c>
      <c r="E451" s="7" t="s">
        <v>924</v>
      </c>
      <c r="F451" s="7">
        <v>98.0</v>
      </c>
      <c r="G451" s="7">
        <v>1.0</v>
      </c>
      <c r="H451" s="17"/>
      <c r="I451" s="7">
        <v>1.0</v>
      </c>
      <c r="J451" s="7">
        <v>1.0</v>
      </c>
    </row>
    <row r="452">
      <c r="A452" s="7" t="s">
        <v>26</v>
      </c>
      <c r="B452" s="7" t="s">
        <v>622</v>
      </c>
      <c r="C452" s="7" t="s">
        <v>636</v>
      </c>
      <c r="D452" s="7" t="s">
        <v>900</v>
      </c>
      <c r="E452" s="7" t="s">
        <v>924</v>
      </c>
      <c r="F452" s="7">
        <v>98.0</v>
      </c>
      <c r="G452" s="7">
        <v>1.0</v>
      </c>
      <c r="H452" s="17"/>
      <c r="I452" s="7">
        <v>1.0</v>
      </c>
      <c r="J452" s="7">
        <v>1.0</v>
      </c>
    </row>
    <row r="453">
      <c r="A453" s="7" t="s">
        <v>26</v>
      </c>
      <c r="B453" s="7" t="s">
        <v>622</v>
      </c>
      <c r="C453" s="7" t="s">
        <v>636</v>
      </c>
      <c r="D453" s="7" t="s">
        <v>901</v>
      </c>
      <c r="E453" s="7" t="s">
        <v>924</v>
      </c>
      <c r="F453" s="7">
        <v>98.0</v>
      </c>
      <c r="G453" s="7">
        <v>1.0</v>
      </c>
      <c r="H453" s="17"/>
      <c r="I453" s="7">
        <v>1.0</v>
      </c>
      <c r="J453" s="7">
        <v>1.0</v>
      </c>
    </row>
    <row r="454">
      <c r="A454" s="7" t="s">
        <v>26</v>
      </c>
      <c r="B454" s="7" t="s">
        <v>622</v>
      </c>
      <c r="C454" s="7" t="s">
        <v>636</v>
      </c>
      <c r="D454" s="7" t="s">
        <v>897</v>
      </c>
      <c r="E454" s="7" t="s">
        <v>924</v>
      </c>
      <c r="F454" s="7">
        <v>98.0</v>
      </c>
      <c r="G454" s="7">
        <v>1.0</v>
      </c>
      <c r="H454" s="17"/>
      <c r="I454" s="7">
        <v>1.0</v>
      </c>
      <c r="J454" s="7">
        <v>1.0</v>
      </c>
    </row>
    <row r="455">
      <c r="A455" s="7" t="s">
        <v>26</v>
      </c>
      <c r="B455" s="7" t="s">
        <v>622</v>
      </c>
      <c r="C455" s="7" t="s">
        <v>636</v>
      </c>
      <c r="D455" s="7" t="s">
        <v>900</v>
      </c>
      <c r="E455" s="7" t="s">
        <v>924</v>
      </c>
      <c r="F455" s="7">
        <v>98.0</v>
      </c>
      <c r="G455" s="7">
        <v>1.0</v>
      </c>
      <c r="H455" s="17"/>
      <c r="I455" s="7">
        <v>1.0</v>
      </c>
      <c r="J455" s="7">
        <v>1.0</v>
      </c>
    </row>
    <row r="456">
      <c r="A456" s="7" t="s">
        <v>26</v>
      </c>
      <c r="B456" s="7" t="s">
        <v>622</v>
      </c>
      <c r="C456" s="7" t="s">
        <v>636</v>
      </c>
      <c r="D456" s="7" t="s">
        <v>901</v>
      </c>
      <c r="E456" s="7" t="s">
        <v>924</v>
      </c>
      <c r="F456" s="7">
        <v>98.0</v>
      </c>
      <c r="G456" s="7">
        <v>1.0</v>
      </c>
      <c r="H456" s="17"/>
      <c r="I456" s="7">
        <v>1.0</v>
      </c>
      <c r="J456" s="7">
        <v>1.0</v>
      </c>
    </row>
    <row r="457">
      <c r="A457" s="7" t="s">
        <v>26</v>
      </c>
      <c r="B457" s="7" t="s">
        <v>622</v>
      </c>
      <c r="C457" s="7" t="s">
        <v>624</v>
      </c>
      <c r="D457" s="7" t="s">
        <v>650</v>
      </c>
      <c r="E457" s="7" t="s">
        <v>651</v>
      </c>
      <c r="F457" s="7">
        <v>100.0</v>
      </c>
      <c r="G457" s="7">
        <v>1.0</v>
      </c>
      <c r="H457" s="17"/>
      <c r="I457" s="7">
        <v>1.0</v>
      </c>
      <c r="J457" s="7">
        <v>1.0</v>
      </c>
    </row>
    <row r="458">
      <c r="A458" s="7" t="s">
        <v>26</v>
      </c>
      <c r="B458" s="7" t="s">
        <v>622</v>
      </c>
      <c r="C458" s="7" t="s">
        <v>624</v>
      </c>
      <c r="D458" s="7" t="s">
        <v>650</v>
      </c>
      <c r="E458" s="7" t="s">
        <v>651</v>
      </c>
      <c r="F458" s="7">
        <v>100.0</v>
      </c>
      <c r="G458" s="7">
        <v>1.0</v>
      </c>
      <c r="H458" s="17"/>
      <c r="I458" s="7">
        <v>1.0</v>
      </c>
      <c r="J458" s="7">
        <v>1.0</v>
      </c>
    </row>
    <row r="459">
      <c r="A459" s="7" t="s">
        <v>26</v>
      </c>
      <c r="B459" s="7" t="s">
        <v>622</v>
      </c>
      <c r="C459" s="7" t="s">
        <v>636</v>
      </c>
      <c r="D459" s="7" t="s">
        <v>900</v>
      </c>
      <c r="E459" s="7" t="s">
        <v>1016</v>
      </c>
      <c r="F459" s="7">
        <v>95.0</v>
      </c>
      <c r="G459" s="7">
        <v>1.0</v>
      </c>
      <c r="H459" s="17"/>
      <c r="I459" s="7">
        <v>2.0</v>
      </c>
      <c r="J459" s="7">
        <v>1.0</v>
      </c>
    </row>
    <row r="460">
      <c r="A460" s="7" t="s">
        <v>26</v>
      </c>
      <c r="B460" s="7" t="s">
        <v>622</v>
      </c>
      <c r="C460" s="7" t="s">
        <v>636</v>
      </c>
      <c r="D460" s="7" t="s">
        <v>900</v>
      </c>
      <c r="E460" s="7" t="s">
        <v>1016</v>
      </c>
      <c r="F460" s="7">
        <v>95.0</v>
      </c>
      <c r="G460" s="7">
        <v>1.0</v>
      </c>
      <c r="H460" s="17"/>
      <c r="I460" s="7">
        <v>2.0</v>
      </c>
      <c r="J460" s="7">
        <v>1.0</v>
      </c>
    </row>
    <row r="461">
      <c r="A461" s="7" t="s">
        <v>26</v>
      </c>
      <c r="B461" s="7" t="s">
        <v>622</v>
      </c>
      <c r="C461" s="7" t="s">
        <v>636</v>
      </c>
      <c r="D461" s="7" t="s">
        <v>900</v>
      </c>
      <c r="E461" s="7" t="s">
        <v>1017</v>
      </c>
      <c r="F461" s="7">
        <v>98.0</v>
      </c>
      <c r="G461" s="7">
        <v>1.0</v>
      </c>
      <c r="H461" s="17"/>
      <c r="I461" s="7">
        <v>2.0</v>
      </c>
      <c r="J461" s="7">
        <v>1.0</v>
      </c>
    </row>
    <row r="462">
      <c r="A462" s="7" t="s">
        <v>26</v>
      </c>
      <c r="B462" s="7" t="s">
        <v>622</v>
      </c>
      <c r="C462" s="7" t="s">
        <v>636</v>
      </c>
      <c r="D462" s="7" t="s">
        <v>900</v>
      </c>
      <c r="E462" s="7" t="s">
        <v>1017</v>
      </c>
      <c r="F462" s="7">
        <v>98.0</v>
      </c>
      <c r="G462" s="7">
        <v>1.0</v>
      </c>
      <c r="H462" s="17"/>
      <c r="I462" s="7">
        <v>2.0</v>
      </c>
      <c r="J462" s="7">
        <v>1.0</v>
      </c>
    </row>
    <row r="463">
      <c r="A463" s="7" t="s">
        <v>26</v>
      </c>
      <c r="B463" s="7" t="s">
        <v>622</v>
      </c>
      <c r="C463" s="105" t="s">
        <v>630</v>
      </c>
      <c r="D463" s="7" t="s">
        <v>632</v>
      </c>
      <c r="E463" s="7" t="s">
        <v>923</v>
      </c>
      <c r="F463" s="7">
        <v>100.0</v>
      </c>
      <c r="G463" s="7">
        <v>1.0</v>
      </c>
      <c r="H463" s="17"/>
      <c r="I463" s="7">
        <v>0.0</v>
      </c>
      <c r="J463" s="7">
        <v>0.0</v>
      </c>
    </row>
    <row r="464">
      <c r="A464" s="7" t="s">
        <v>26</v>
      </c>
      <c r="B464" s="7" t="s">
        <v>622</v>
      </c>
      <c r="C464" s="105" t="s">
        <v>630</v>
      </c>
      <c r="D464" s="7" t="s">
        <v>645</v>
      </c>
      <c r="E464" s="7" t="s">
        <v>923</v>
      </c>
      <c r="F464" s="7">
        <v>91.0</v>
      </c>
      <c r="G464" s="7">
        <v>1.0</v>
      </c>
      <c r="H464" s="17"/>
      <c r="I464" s="7">
        <v>0.0</v>
      </c>
      <c r="J464" s="7">
        <v>2.0</v>
      </c>
    </row>
    <row r="465">
      <c r="A465" s="7" t="s">
        <v>26</v>
      </c>
      <c r="B465" s="7" t="s">
        <v>622</v>
      </c>
      <c r="C465" s="105" t="s">
        <v>630</v>
      </c>
      <c r="D465" s="7" t="s">
        <v>851</v>
      </c>
      <c r="E465" s="7" t="s">
        <v>923</v>
      </c>
      <c r="F465" s="7">
        <v>91.0</v>
      </c>
      <c r="G465" s="7">
        <v>1.0</v>
      </c>
      <c r="H465" s="17"/>
      <c r="I465" s="7">
        <v>0.0</v>
      </c>
      <c r="J465" s="7">
        <v>2.0</v>
      </c>
    </row>
    <row r="466">
      <c r="A466" s="7" t="s">
        <v>26</v>
      </c>
      <c r="B466" s="7" t="s">
        <v>622</v>
      </c>
      <c r="C466" s="105" t="s">
        <v>630</v>
      </c>
      <c r="D466" s="7" t="s">
        <v>847</v>
      </c>
      <c r="E466" s="7" t="s">
        <v>923</v>
      </c>
      <c r="F466" s="7">
        <v>91.0</v>
      </c>
      <c r="G466" s="7">
        <v>1.0</v>
      </c>
      <c r="H466" s="17"/>
      <c r="I466" s="7">
        <v>0.0</v>
      </c>
      <c r="J466" s="7">
        <v>2.0</v>
      </c>
    </row>
    <row r="467">
      <c r="A467" s="7" t="s">
        <v>26</v>
      </c>
      <c r="B467" s="7" t="s">
        <v>622</v>
      </c>
      <c r="C467" s="105" t="s">
        <v>630</v>
      </c>
      <c r="D467" s="7" t="s">
        <v>849</v>
      </c>
      <c r="E467" s="7" t="s">
        <v>923</v>
      </c>
      <c r="F467" s="7">
        <v>91.0</v>
      </c>
      <c r="G467" s="7">
        <v>1.0</v>
      </c>
      <c r="H467" s="17"/>
      <c r="I467" s="7">
        <v>0.0</v>
      </c>
      <c r="J467" s="7">
        <v>2.0</v>
      </c>
    </row>
    <row r="468">
      <c r="A468" s="7" t="s">
        <v>26</v>
      </c>
      <c r="B468" s="7" t="s">
        <v>622</v>
      </c>
      <c r="C468" s="105" t="s">
        <v>630</v>
      </c>
      <c r="D468" s="7" t="s">
        <v>632</v>
      </c>
      <c r="E468" s="7" t="s">
        <v>923</v>
      </c>
      <c r="F468" s="7">
        <v>100.0</v>
      </c>
      <c r="G468" s="7">
        <v>1.0</v>
      </c>
      <c r="H468" s="17"/>
      <c r="I468" s="7">
        <v>0.0</v>
      </c>
      <c r="J468" s="7">
        <v>0.0</v>
      </c>
    </row>
    <row r="469">
      <c r="A469" s="7" t="s">
        <v>26</v>
      </c>
      <c r="B469" s="7" t="s">
        <v>622</v>
      </c>
      <c r="C469" s="105" t="s">
        <v>630</v>
      </c>
      <c r="D469" s="7" t="s">
        <v>645</v>
      </c>
      <c r="E469" s="7" t="s">
        <v>923</v>
      </c>
      <c r="F469" s="7">
        <v>91.0</v>
      </c>
      <c r="G469" s="7">
        <v>1.0</v>
      </c>
      <c r="H469" s="17"/>
      <c r="I469" s="7">
        <v>0.0</v>
      </c>
      <c r="J469" s="7">
        <v>2.0</v>
      </c>
    </row>
    <row r="470">
      <c r="A470" s="7" t="s">
        <v>26</v>
      </c>
      <c r="B470" s="7" t="s">
        <v>622</v>
      </c>
      <c r="C470" s="105" t="s">
        <v>630</v>
      </c>
      <c r="D470" s="7" t="s">
        <v>851</v>
      </c>
      <c r="E470" s="7" t="s">
        <v>923</v>
      </c>
      <c r="F470" s="7">
        <v>91.0</v>
      </c>
      <c r="G470" s="7">
        <v>1.0</v>
      </c>
      <c r="H470" s="17"/>
      <c r="I470" s="7">
        <v>0.0</v>
      </c>
      <c r="J470" s="7">
        <v>2.0</v>
      </c>
    </row>
    <row r="471">
      <c r="A471" s="7" t="s">
        <v>26</v>
      </c>
      <c r="B471" s="7" t="s">
        <v>622</v>
      </c>
      <c r="C471" s="105" t="s">
        <v>630</v>
      </c>
      <c r="D471" s="7" t="s">
        <v>847</v>
      </c>
      <c r="E471" s="7" t="s">
        <v>923</v>
      </c>
      <c r="F471" s="7">
        <v>91.0</v>
      </c>
      <c r="G471" s="7">
        <v>1.0</v>
      </c>
      <c r="H471" s="17"/>
      <c r="I471" s="7">
        <v>0.0</v>
      </c>
      <c r="J471" s="7">
        <v>2.0</v>
      </c>
    </row>
    <row r="472">
      <c r="A472" s="7" t="s">
        <v>26</v>
      </c>
      <c r="B472" s="7" t="s">
        <v>622</v>
      </c>
      <c r="C472" s="105" t="s">
        <v>630</v>
      </c>
      <c r="D472" s="7" t="s">
        <v>849</v>
      </c>
      <c r="E472" s="7" t="s">
        <v>923</v>
      </c>
      <c r="F472" s="7">
        <v>91.0</v>
      </c>
      <c r="G472" s="7">
        <v>1.0</v>
      </c>
      <c r="H472" s="17"/>
      <c r="I472" s="7">
        <v>0.0</v>
      </c>
      <c r="J472" s="7">
        <v>2.0</v>
      </c>
    </row>
    <row r="473">
      <c r="A473" s="7" t="s">
        <v>26</v>
      </c>
      <c r="B473" s="7" t="s">
        <v>622</v>
      </c>
      <c r="C473" s="105" t="s">
        <v>630</v>
      </c>
      <c r="D473" s="7" t="s">
        <v>632</v>
      </c>
      <c r="E473" s="7" t="s">
        <v>922</v>
      </c>
      <c r="F473" s="7">
        <v>100.0</v>
      </c>
      <c r="G473" s="7">
        <v>1.0</v>
      </c>
      <c r="H473" s="17"/>
      <c r="I473" s="7">
        <v>0.0</v>
      </c>
      <c r="J473" s="7">
        <v>0.0</v>
      </c>
    </row>
    <row r="474">
      <c r="A474" s="7" t="s">
        <v>26</v>
      </c>
      <c r="B474" s="7" t="s">
        <v>622</v>
      </c>
      <c r="C474" s="105" t="s">
        <v>630</v>
      </c>
      <c r="D474" s="7" t="s">
        <v>645</v>
      </c>
      <c r="E474" s="7" t="s">
        <v>922</v>
      </c>
      <c r="F474" s="7">
        <v>91.0</v>
      </c>
      <c r="G474" s="7">
        <v>1.0</v>
      </c>
      <c r="H474" s="17"/>
      <c r="I474" s="7">
        <v>0.0</v>
      </c>
      <c r="J474" s="7">
        <v>2.0</v>
      </c>
    </row>
    <row r="475">
      <c r="A475" s="7" t="s">
        <v>26</v>
      </c>
      <c r="B475" s="7" t="s">
        <v>622</v>
      </c>
      <c r="C475" s="105" t="s">
        <v>630</v>
      </c>
      <c r="D475" s="7" t="s">
        <v>851</v>
      </c>
      <c r="E475" s="7" t="s">
        <v>922</v>
      </c>
      <c r="F475" s="7">
        <v>91.0</v>
      </c>
      <c r="G475" s="7">
        <v>1.0</v>
      </c>
      <c r="H475" s="17"/>
      <c r="I475" s="7">
        <v>0.0</v>
      </c>
      <c r="J475" s="7">
        <v>2.0</v>
      </c>
    </row>
    <row r="476">
      <c r="A476" s="7" t="s">
        <v>26</v>
      </c>
      <c r="B476" s="7" t="s">
        <v>622</v>
      </c>
      <c r="C476" s="105" t="s">
        <v>630</v>
      </c>
      <c r="D476" s="7" t="s">
        <v>847</v>
      </c>
      <c r="E476" s="7" t="s">
        <v>922</v>
      </c>
      <c r="F476" s="7">
        <v>91.0</v>
      </c>
      <c r="G476" s="7">
        <v>1.0</v>
      </c>
      <c r="H476" s="17"/>
      <c r="I476" s="7">
        <v>0.0</v>
      </c>
      <c r="J476" s="7">
        <v>2.0</v>
      </c>
    </row>
    <row r="477">
      <c r="A477" s="7" t="s">
        <v>26</v>
      </c>
      <c r="B477" s="7" t="s">
        <v>622</v>
      </c>
      <c r="C477" s="105" t="s">
        <v>630</v>
      </c>
      <c r="D477" s="7" t="s">
        <v>849</v>
      </c>
      <c r="E477" s="7" t="s">
        <v>922</v>
      </c>
      <c r="F477" s="7">
        <v>91.0</v>
      </c>
      <c r="G477" s="7">
        <v>1.0</v>
      </c>
      <c r="H477" s="17"/>
      <c r="I477" s="7">
        <v>0.0</v>
      </c>
      <c r="J477" s="7">
        <v>2.0</v>
      </c>
    </row>
    <row r="478">
      <c r="A478" s="7" t="s">
        <v>26</v>
      </c>
      <c r="B478" s="7" t="s">
        <v>622</v>
      </c>
      <c r="C478" s="105" t="s">
        <v>630</v>
      </c>
      <c r="D478" s="7" t="s">
        <v>632</v>
      </c>
      <c r="E478" s="7" t="s">
        <v>922</v>
      </c>
      <c r="F478" s="7">
        <v>100.0</v>
      </c>
      <c r="G478" s="7">
        <v>1.0</v>
      </c>
      <c r="H478" s="17"/>
      <c r="I478" s="7">
        <v>0.0</v>
      </c>
      <c r="J478" s="7">
        <v>0.0</v>
      </c>
    </row>
    <row r="479">
      <c r="A479" s="7" t="s">
        <v>26</v>
      </c>
      <c r="B479" s="7" t="s">
        <v>622</v>
      </c>
      <c r="C479" s="105" t="s">
        <v>630</v>
      </c>
      <c r="D479" s="7" t="s">
        <v>645</v>
      </c>
      <c r="E479" s="7" t="s">
        <v>922</v>
      </c>
      <c r="F479" s="7">
        <v>91.0</v>
      </c>
      <c r="G479" s="7">
        <v>1.0</v>
      </c>
      <c r="H479" s="17"/>
      <c r="I479" s="7">
        <v>0.0</v>
      </c>
      <c r="J479" s="7">
        <v>2.0</v>
      </c>
    </row>
    <row r="480">
      <c r="A480" s="7" t="s">
        <v>26</v>
      </c>
      <c r="B480" s="7" t="s">
        <v>622</v>
      </c>
      <c r="C480" s="105" t="s">
        <v>630</v>
      </c>
      <c r="D480" s="7" t="s">
        <v>851</v>
      </c>
      <c r="E480" s="7" t="s">
        <v>922</v>
      </c>
      <c r="F480" s="7">
        <v>91.0</v>
      </c>
      <c r="G480" s="7">
        <v>1.0</v>
      </c>
      <c r="H480" s="17"/>
      <c r="I480" s="7">
        <v>0.0</v>
      </c>
      <c r="J480" s="7">
        <v>2.0</v>
      </c>
    </row>
    <row r="481">
      <c r="A481" s="7" t="s">
        <v>26</v>
      </c>
      <c r="B481" s="7" t="s">
        <v>622</v>
      </c>
      <c r="C481" s="105" t="s">
        <v>630</v>
      </c>
      <c r="D481" s="7" t="s">
        <v>847</v>
      </c>
      <c r="E481" s="7" t="s">
        <v>922</v>
      </c>
      <c r="F481" s="7">
        <v>91.0</v>
      </c>
      <c r="G481" s="7">
        <v>1.0</v>
      </c>
      <c r="H481" s="17"/>
      <c r="I481" s="7">
        <v>0.0</v>
      </c>
      <c r="J481" s="7">
        <v>2.0</v>
      </c>
    </row>
    <row r="482">
      <c r="A482" s="7" t="s">
        <v>26</v>
      </c>
      <c r="B482" s="7" t="s">
        <v>622</v>
      </c>
      <c r="C482" s="105" t="s">
        <v>630</v>
      </c>
      <c r="D482" s="7" t="s">
        <v>849</v>
      </c>
      <c r="E482" s="7" t="s">
        <v>922</v>
      </c>
      <c r="F482" s="7">
        <v>91.0</v>
      </c>
      <c r="G482" s="7">
        <v>1.0</v>
      </c>
      <c r="H482" s="17"/>
      <c r="I482" s="7">
        <v>0.0</v>
      </c>
      <c r="J482" s="7">
        <v>2.0</v>
      </c>
    </row>
    <row r="483">
      <c r="A483" s="7" t="s">
        <v>26</v>
      </c>
      <c r="B483" s="7" t="s">
        <v>622</v>
      </c>
      <c r="C483" s="105" t="s">
        <v>630</v>
      </c>
      <c r="D483" s="7" t="s">
        <v>632</v>
      </c>
      <c r="E483" s="7" t="s">
        <v>1018</v>
      </c>
      <c r="F483" s="7">
        <v>100.0</v>
      </c>
      <c r="G483" s="7">
        <v>1.0</v>
      </c>
      <c r="H483" s="17"/>
      <c r="I483" s="7">
        <v>1.0</v>
      </c>
      <c r="J483" s="7">
        <v>0.0</v>
      </c>
    </row>
    <row r="484">
      <c r="A484" s="7" t="s">
        <v>26</v>
      </c>
      <c r="B484" s="7" t="s">
        <v>622</v>
      </c>
      <c r="C484" s="105" t="s">
        <v>630</v>
      </c>
      <c r="D484" s="7" t="s">
        <v>645</v>
      </c>
      <c r="E484" s="7" t="s">
        <v>1018</v>
      </c>
      <c r="F484" s="7">
        <v>89.0</v>
      </c>
      <c r="G484" s="7">
        <v>1.0</v>
      </c>
      <c r="H484" s="17"/>
      <c r="I484" s="7">
        <v>1.0</v>
      </c>
      <c r="J484" s="7">
        <v>2.0</v>
      </c>
    </row>
    <row r="485">
      <c r="A485" s="7" t="s">
        <v>26</v>
      </c>
      <c r="B485" s="7" t="s">
        <v>622</v>
      </c>
      <c r="C485" s="105" t="s">
        <v>630</v>
      </c>
      <c r="D485" s="7" t="s">
        <v>851</v>
      </c>
      <c r="E485" s="7" t="s">
        <v>1018</v>
      </c>
      <c r="F485" s="7">
        <v>87.0</v>
      </c>
      <c r="G485" s="7">
        <v>1.0</v>
      </c>
      <c r="H485" s="17"/>
      <c r="I485" s="7">
        <v>2.0</v>
      </c>
      <c r="J485" s="7">
        <v>2.0</v>
      </c>
    </row>
    <row r="486">
      <c r="A486" s="7" t="s">
        <v>26</v>
      </c>
      <c r="B486" s="7" t="s">
        <v>622</v>
      </c>
      <c r="C486" s="105" t="s">
        <v>630</v>
      </c>
      <c r="D486" s="7" t="s">
        <v>847</v>
      </c>
      <c r="E486" s="7" t="s">
        <v>1018</v>
      </c>
      <c r="F486" s="7">
        <v>87.0</v>
      </c>
      <c r="G486" s="7">
        <v>1.0</v>
      </c>
      <c r="H486" s="17"/>
      <c r="I486" s="7">
        <v>2.0</v>
      </c>
      <c r="J486" s="7">
        <v>2.0</v>
      </c>
    </row>
    <row r="487">
      <c r="A487" s="7" t="s">
        <v>26</v>
      </c>
      <c r="B487" s="7" t="s">
        <v>622</v>
      </c>
      <c r="C487" s="105" t="s">
        <v>630</v>
      </c>
      <c r="D487" s="7" t="s">
        <v>849</v>
      </c>
      <c r="E487" s="7" t="s">
        <v>1018</v>
      </c>
      <c r="F487" s="7">
        <v>87.0</v>
      </c>
      <c r="G487" s="7">
        <v>1.0</v>
      </c>
      <c r="H487" s="17"/>
      <c r="I487" s="7">
        <v>2.0</v>
      </c>
      <c r="J487" s="7">
        <v>2.0</v>
      </c>
    </row>
    <row r="488">
      <c r="A488" s="7" t="s">
        <v>26</v>
      </c>
      <c r="B488" s="7" t="s">
        <v>622</v>
      </c>
      <c r="C488" s="105" t="s">
        <v>630</v>
      </c>
      <c r="D488" s="7" t="s">
        <v>632</v>
      </c>
      <c r="E488" s="7" t="s">
        <v>1018</v>
      </c>
      <c r="F488" s="7">
        <v>100.0</v>
      </c>
      <c r="G488" s="7">
        <v>1.0</v>
      </c>
      <c r="H488" s="17"/>
      <c r="I488" s="7">
        <v>1.0</v>
      </c>
      <c r="J488" s="7">
        <v>0.0</v>
      </c>
    </row>
    <row r="489">
      <c r="A489" s="7" t="s">
        <v>26</v>
      </c>
      <c r="B489" s="7" t="s">
        <v>622</v>
      </c>
      <c r="C489" s="105" t="s">
        <v>630</v>
      </c>
      <c r="D489" s="7" t="s">
        <v>645</v>
      </c>
      <c r="E489" s="7" t="s">
        <v>1018</v>
      </c>
      <c r="F489" s="7">
        <v>89.0</v>
      </c>
      <c r="G489" s="7">
        <v>1.0</v>
      </c>
      <c r="H489" s="17"/>
      <c r="I489" s="7">
        <v>1.0</v>
      </c>
      <c r="J489" s="7">
        <v>2.0</v>
      </c>
    </row>
    <row r="490">
      <c r="A490" s="7" t="s">
        <v>26</v>
      </c>
      <c r="B490" s="7" t="s">
        <v>622</v>
      </c>
      <c r="C490" s="105" t="s">
        <v>630</v>
      </c>
      <c r="D490" s="7" t="s">
        <v>851</v>
      </c>
      <c r="E490" s="7" t="s">
        <v>1018</v>
      </c>
      <c r="F490" s="7">
        <v>87.0</v>
      </c>
      <c r="G490" s="7">
        <v>1.0</v>
      </c>
      <c r="H490" s="17"/>
      <c r="I490" s="7">
        <v>2.0</v>
      </c>
      <c r="J490" s="7">
        <v>2.0</v>
      </c>
    </row>
    <row r="491">
      <c r="A491" s="7" t="s">
        <v>26</v>
      </c>
      <c r="B491" s="7" t="s">
        <v>622</v>
      </c>
      <c r="C491" s="105" t="s">
        <v>630</v>
      </c>
      <c r="D491" s="7" t="s">
        <v>847</v>
      </c>
      <c r="E491" s="7" t="s">
        <v>1018</v>
      </c>
      <c r="F491" s="7">
        <v>87.0</v>
      </c>
      <c r="G491" s="7">
        <v>1.0</v>
      </c>
      <c r="H491" s="17"/>
      <c r="I491" s="7">
        <v>2.0</v>
      </c>
      <c r="J491" s="7">
        <v>2.0</v>
      </c>
    </row>
    <row r="492">
      <c r="A492" s="7" t="s">
        <v>26</v>
      </c>
      <c r="B492" s="7" t="s">
        <v>622</v>
      </c>
      <c r="C492" s="105" t="s">
        <v>630</v>
      </c>
      <c r="D492" s="7" t="s">
        <v>849</v>
      </c>
      <c r="E492" s="7" t="s">
        <v>1018</v>
      </c>
      <c r="F492" s="7">
        <v>87.0</v>
      </c>
      <c r="G492" s="7">
        <v>1.0</v>
      </c>
      <c r="H492" s="17"/>
      <c r="I492" s="7">
        <v>2.0</v>
      </c>
      <c r="J492" s="7">
        <v>2.0</v>
      </c>
    </row>
    <row r="493">
      <c r="A493" s="7" t="s">
        <v>26</v>
      </c>
      <c r="B493" s="7" t="s">
        <v>622</v>
      </c>
      <c r="C493" s="7" t="s">
        <v>624</v>
      </c>
      <c r="D493" s="7" t="s">
        <v>625</v>
      </c>
      <c r="E493" s="7" t="s">
        <v>1019</v>
      </c>
      <c r="F493" s="7">
        <v>79.0</v>
      </c>
      <c r="G493" s="7">
        <v>1.0</v>
      </c>
      <c r="H493" s="17"/>
      <c r="I493" s="7">
        <v>3.0</v>
      </c>
      <c r="J493" s="7">
        <v>3.0</v>
      </c>
    </row>
    <row r="494">
      <c r="A494" s="7" t="s">
        <v>26</v>
      </c>
      <c r="B494" s="7" t="s">
        <v>622</v>
      </c>
      <c r="C494" s="7" t="s">
        <v>624</v>
      </c>
      <c r="D494" s="7" t="s">
        <v>625</v>
      </c>
      <c r="E494" s="7" t="s">
        <v>1019</v>
      </c>
      <c r="F494" s="7">
        <v>79.0</v>
      </c>
      <c r="G494" s="7">
        <v>1.0</v>
      </c>
      <c r="H494" s="17"/>
      <c r="I494" s="7">
        <v>3.0</v>
      </c>
      <c r="J494" s="7">
        <v>3.0</v>
      </c>
    </row>
    <row r="495">
      <c r="A495" s="7" t="s">
        <v>26</v>
      </c>
      <c r="B495" s="7" t="s">
        <v>622</v>
      </c>
      <c r="C495" s="7" t="s">
        <v>628</v>
      </c>
      <c r="D495" s="7" t="s">
        <v>145</v>
      </c>
      <c r="E495" s="7" t="s">
        <v>148</v>
      </c>
      <c r="F495" s="7">
        <v>100.0</v>
      </c>
      <c r="G495" s="7">
        <v>1.0</v>
      </c>
      <c r="H495" s="17"/>
      <c r="I495" s="7">
        <v>0.0</v>
      </c>
      <c r="J495" s="7">
        <v>1.0</v>
      </c>
    </row>
    <row r="496">
      <c r="A496" s="7" t="s">
        <v>26</v>
      </c>
      <c r="B496" s="7" t="s">
        <v>622</v>
      </c>
      <c r="C496" s="7" t="s">
        <v>628</v>
      </c>
      <c r="D496" s="7" t="s">
        <v>145</v>
      </c>
      <c r="E496" s="7" t="s">
        <v>148</v>
      </c>
      <c r="F496" s="7">
        <v>100.0</v>
      </c>
      <c r="G496" s="7">
        <v>1.0</v>
      </c>
      <c r="H496" s="17"/>
      <c r="I496" s="7">
        <v>0.0</v>
      </c>
      <c r="J496" s="7">
        <v>1.0</v>
      </c>
    </row>
    <row r="497">
      <c r="A497" s="7" t="s">
        <v>26</v>
      </c>
      <c r="B497" s="7" t="s">
        <v>622</v>
      </c>
      <c r="C497" s="105" t="s">
        <v>630</v>
      </c>
      <c r="D497" s="7" t="s">
        <v>632</v>
      </c>
      <c r="E497" s="7" t="s">
        <v>858</v>
      </c>
      <c r="F497" s="7">
        <v>100.0</v>
      </c>
      <c r="G497" s="7">
        <v>1.0</v>
      </c>
      <c r="H497" s="17"/>
      <c r="I497" s="7">
        <v>0.0</v>
      </c>
      <c r="J497" s="7">
        <v>0.0</v>
      </c>
    </row>
    <row r="498">
      <c r="A498" s="7" t="s">
        <v>26</v>
      </c>
      <c r="B498" s="7" t="s">
        <v>622</v>
      </c>
      <c r="C498" s="105" t="s">
        <v>630</v>
      </c>
      <c r="D498" s="7" t="s">
        <v>632</v>
      </c>
      <c r="E498" s="7" t="s">
        <v>858</v>
      </c>
      <c r="F498" s="7">
        <v>100.0</v>
      </c>
      <c r="G498" s="7">
        <v>1.0</v>
      </c>
      <c r="H498" s="17"/>
      <c r="I498" s="7">
        <v>0.0</v>
      </c>
      <c r="J498" s="7">
        <v>0.0</v>
      </c>
    </row>
    <row r="499">
      <c r="A499" s="7" t="s">
        <v>26</v>
      </c>
      <c r="B499" s="7" t="s">
        <v>622</v>
      </c>
      <c r="C499" s="7" t="s">
        <v>816</v>
      </c>
      <c r="D499" s="7" t="s">
        <v>869</v>
      </c>
      <c r="E499" s="7" t="s">
        <v>818</v>
      </c>
      <c r="F499" s="7">
        <v>100.0</v>
      </c>
      <c r="G499" s="7">
        <v>1.0</v>
      </c>
      <c r="H499" s="17"/>
      <c r="I499" s="7">
        <v>4.0</v>
      </c>
      <c r="J499" s="7">
        <v>0.0</v>
      </c>
    </row>
    <row r="500">
      <c r="A500" s="7" t="s">
        <v>26</v>
      </c>
      <c r="B500" s="7" t="s">
        <v>622</v>
      </c>
      <c r="C500" s="7" t="s">
        <v>816</v>
      </c>
      <c r="D500" s="7" t="s">
        <v>869</v>
      </c>
      <c r="E500" s="7" t="s">
        <v>818</v>
      </c>
      <c r="F500" s="7">
        <v>100.0</v>
      </c>
      <c r="G500" s="7">
        <v>1.0</v>
      </c>
      <c r="H500" s="17"/>
      <c r="I500" s="7">
        <v>4.0</v>
      </c>
      <c r="J500" s="7">
        <v>0.0</v>
      </c>
    </row>
    <row r="501">
      <c r="A501" s="7" t="s">
        <v>26</v>
      </c>
      <c r="B501" s="7" t="s">
        <v>622</v>
      </c>
      <c r="C501" s="7" t="s">
        <v>636</v>
      </c>
      <c r="D501" s="7" t="s">
        <v>906</v>
      </c>
      <c r="E501" s="7" t="s">
        <v>920</v>
      </c>
      <c r="F501" s="7">
        <v>95.0</v>
      </c>
      <c r="G501" s="7">
        <v>1.0</v>
      </c>
      <c r="H501" s="17"/>
      <c r="I501" s="7">
        <v>0.0</v>
      </c>
      <c r="J501" s="7">
        <v>1.0</v>
      </c>
    </row>
    <row r="502">
      <c r="A502" s="7" t="s">
        <v>26</v>
      </c>
      <c r="B502" s="7" t="s">
        <v>622</v>
      </c>
      <c r="C502" s="7" t="s">
        <v>636</v>
      </c>
      <c r="D502" s="7" t="s">
        <v>906</v>
      </c>
      <c r="E502" s="7" t="s">
        <v>920</v>
      </c>
      <c r="F502" s="7">
        <v>95.0</v>
      </c>
      <c r="G502" s="7">
        <v>1.0</v>
      </c>
      <c r="H502" s="17"/>
      <c r="I502" s="7">
        <v>0.0</v>
      </c>
      <c r="J502" s="7">
        <v>1.0</v>
      </c>
    </row>
    <row r="503">
      <c r="A503" s="7" t="s">
        <v>26</v>
      </c>
      <c r="B503" s="7" t="s">
        <v>622</v>
      </c>
      <c r="C503" s="7" t="s">
        <v>636</v>
      </c>
      <c r="D503" s="7" t="s">
        <v>906</v>
      </c>
      <c r="E503" s="7" t="s">
        <v>919</v>
      </c>
      <c r="F503" s="7">
        <v>98.0</v>
      </c>
      <c r="G503" s="7">
        <v>1.0</v>
      </c>
      <c r="H503" s="17"/>
      <c r="I503" s="7">
        <v>0.0</v>
      </c>
      <c r="J503" s="7">
        <v>1.0</v>
      </c>
    </row>
    <row r="504">
      <c r="A504" s="7" t="s">
        <v>26</v>
      </c>
      <c r="B504" s="7" t="s">
        <v>622</v>
      </c>
      <c r="C504" s="7" t="s">
        <v>636</v>
      </c>
      <c r="D504" s="7" t="s">
        <v>906</v>
      </c>
      <c r="E504" s="7" t="s">
        <v>919</v>
      </c>
      <c r="F504" s="7">
        <v>98.0</v>
      </c>
      <c r="G504" s="7">
        <v>1.0</v>
      </c>
      <c r="H504" s="17"/>
      <c r="I504" s="7">
        <v>0.0</v>
      </c>
      <c r="J504" s="7">
        <v>1.0</v>
      </c>
    </row>
    <row r="505">
      <c r="A505" s="7" t="s">
        <v>26</v>
      </c>
      <c r="B505" s="7" t="s">
        <v>622</v>
      </c>
      <c r="C505" s="7" t="s">
        <v>636</v>
      </c>
      <c r="D505" s="7" t="s">
        <v>637</v>
      </c>
      <c r="E505" s="7" t="s">
        <v>640</v>
      </c>
      <c r="F505" s="7">
        <v>95.0</v>
      </c>
      <c r="G505" s="7">
        <v>1.0</v>
      </c>
      <c r="H505" s="17"/>
      <c r="I505" s="7">
        <v>0.0</v>
      </c>
      <c r="J505" s="7">
        <v>1.0</v>
      </c>
    </row>
    <row r="506">
      <c r="A506" s="7" t="s">
        <v>26</v>
      </c>
      <c r="B506" s="7" t="s">
        <v>622</v>
      </c>
      <c r="C506" s="7" t="s">
        <v>636</v>
      </c>
      <c r="D506" s="7" t="s">
        <v>637</v>
      </c>
      <c r="E506" s="7" t="s">
        <v>640</v>
      </c>
      <c r="F506" s="7">
        <v>95.0</v>
      </c>
      <c r="G506" s="7">
        <v>1.0</v>
      </c>
      <c r="H506" s="17"/>
      <c r="I506" s="7">
        <v>0.0</v>
      </c>
      <c r="J506" s="7">
        <v>1.0</v>
      </c>
    </row>
    <row r="507">
      <c r="A507" s="7" t="s">
        <v>26</v>
      </c>
      <c r="B507" s="7" t="s">
        <v>622</v>
      </c>
      <c r="C507" s="7" t="s">
        <v>636</v>
      </c>
      <c r="D507" s="7" t="s">
        <v>637</v>
      </c>
      <c r="E507" s="7" t="s">
        <v>638</v>
      </c>
      <c r="F507" s="7">
        <v>98.0</v>
      </c>
      <c r="G507" s="7">
        <v>1.0</v>
      </c>
      <c r="H507" s="17"/>
      <c r="I507" s="7">
        <v>0.0</v>
      </c>
      <c r="J507" s="7">
        <v>1.0</v>
      </c>
    </row>
    <row r="508">
      <c r="A508" s="7" t="s">
        <v>26</v>
      </c>
      <c r="B508" s="7" t="s">
        <v>622</v>
      </c>
      <c r="C508" s="7" t="s">
        <v>636</v>
      </c>
      <c r="D508" s="7" t="s">
        <v>637</v>
      </c>
      <c r="E508" s="7" t="s">
        <v>638</v>
      </c>
      <c r="F508" s="7">
        <v>98.0</v>
      </c>
      <c r="G508" s="7">
        <v>1.0</v>
      </c>
      <c r="H508" s="17"/>
      <c r="I508" s="7">
        <v>0.0</v>
      </c>
      <c r="J508" s="7">
        <v>1.0</v>
      </c>
    </row>
    <row r="509">
      <c r="A509" s="7" t="s">
        <v>26</v>
      </c>
      <c r="B509" s="7" t="s">
        <v>622</v>
      </c>
      <c r="C509" s="7" t="s">
        <v>628</v>
      </c>
      <c r="D509" s="7" t="s">
        <v>110</v>
      </c>
      <c r="E509" s="7" t="s">
        <v>111</v>
      </c>
      <c r="F509" s="7">
        <v>100.0</v>
      </c>
      <c r="G509" s="7">
        <v>1.0</v>
      </c>
      <c r="H509" s="17"/>
      <c r="I509" s="7">
        <v>0.0</v>
      </c>
      <c r="J509" s="7">
        <v>1.0</v>
      </c>
    </row>
    <row r="510">
      <c r="A510" s="7" t="s">
        <v>26</v>
      </c>
      <c r="B510" s="7" t="s">
        <v>622</v>
      </c>
      <c r="C510" s="7" t="s">
        <v>628</v>
      </c>
      <c r="D510" s="7" t="s">
        <v>110</v>
      </c>
      <c r="E510" s="7" t="s">
        <v>111</v>
      </c>
      <c r="F510" s="7">
        <v>100.0</v>
      </c>
      <c r="G510" s="7">
        <v>1.0</v>
      </c>
      <c r="H510" s="17"/>
      <c r="I510" s="7">
        <v>0.0</v>
      </c>
      <c r="J510" s="7">
        <v>1.0</v>
      </c>
    </row>
    <row r="511">
      <c r="A511" s="7" t="s">
        <v>26</v>
      </c>
      <c r="B511" s="7" t="s">
        <v>622</v>
      </c>
      <c r="C511" s="105" t="s">
        <v>630</v>
      </c>
      <c r="D511" s="7" t="s">
        <v>632</v>
      </c>
      <c r="E511" s="7" t="s">
        <v>635</v>
      </c>
      <c r="F511" s="7">
        <v>94.0</v>
      </c>
      <c r="G511" s="7">
        <v>1.0</v>
      </c>
      <c r="H511" s="17"/>
      <c r="I511" s="7">
        <v>1.0</v>
      </c>
      <c r="J511" s="7">
        <v>1.0</v>
      </c>
    </row>
    <row r="512">
      <c r="A512" s="7" t="s">
        <v>26</v>
      </c>
      <c r="B512" s="7" t="s">
        <v>622</v>
      </c>
      <c r="C512" s="105" t="s">
        <v>630</v>
      </c>
      <c r="D512" s="7" t="s">
        <v>632</v>
      </c>
      <c r="E512" s="7" t="s">
        <v>635</v>
      </c>
      <c r="F512" s="7">
        <v>94.0</v>
      </c>
      <c r="G512" s="7">
        <v>1.0</v>
      </c>
      <c r="H512" s="17"/>
      <c r="I512" s="7">
        <v>1.0</v>
      </c>
      <c r="J512" s="7">
        <v>1.0</v>
      </c>
    </row>
    <row r="513">
      <c r="A513" s="7" t="s">
        <v>26</v>
      </c>
      <c r="B513" s="7" t="s">
        <v>622</v>
      </c>
      <c r="C513" s="105" t="s">
        <v>630</v>
      </c>
      <c r="D513" s="7" t="s">
        <v>632</v>
      </c>
      <c r="E513" s="7" t="s">
        <v>633</v>
      </c>
      <c r="F513" s="7">
        <v>80.0</v>
      </c>
      <c r="G513" s="7">
        <v>1.0</v>
      </c>
      <c r="H513" s="17"/>
      <c r="I513" s="7">
        <v>1.0</v>
      </c>
      <c r="J513" s="7">
        <v>3.0</v>
      </c>
    </row>
    <row r="514">
      <c r="A514" s="7" t="s">
        <v>26</v>
      </c>
      <c r="B514" s="7" t="s">
        <v>622</v>
      </c>
      <c r="C514" s="7" t="s">
        <v>816</v>
      </c>
      <c r="D514" s="7" t="s">
        <v>869</v>
      </c>
      <c r="E514" s="7" t="s">
        <v>1020</v>
      </c>
      <c r="F514" s="7">
        <v>100.0</v>
      </c>
      <c r="G514" s="7">
        <v>1.0</v>
      </c>
      <c r="H514" s="17"/>
      <c r="I514" s="7">
        <v>0.0</v>
      </c>
      <c r="J514" s="7">
        <v>1.0</v>
      </c>
    </row>
    <row r="515">
      <c r="A515" s="7" t="s">
        <v>26</v>
      </c>
      <c r="B515" s="7" t="s">
        <v>622</v>
      </c>
      <c r="C515" s="7" t="s">
        <v>628</v>
      </c>
      <c r="D515" s="7" t="s">
        <v>629</v>
      </c>
      <c r="E515" s="7" t="s">
        <v>104</v>
      </c>
      <c r="F515" s="7">
        <v>73.0</v>
      </c>
      <c r="G515" s="7">
        <v>1.0</v>
      </c>
      <c r="H515" s="17"/>
      <c r="I515" s="7">
        <v>9.0</v>
      </c>
      <c r="J515" s="7">
        <v>5.0</v>
      </c>
    </row>
    <row r="516">
      <c r="A516" s="7" t="s">
        <v>26</v>
      </c>
      <c r="B516" s="7" t="s">
        <v>702</v>
      </c>
      <c r="C516" s="7" t="s">
        <v>703</v>
      </c>
      <c r="D516" s="7" t="s">
        <v>959</v>
      </c>
      <c r="E516" s="7" t="s">
        <v>960</v>
      </c>
      <c r="F516" s="7">
        <v>100.0</v>
      </c>
      <c r="G516" s="7">
        <v>1.0</v>
      </c>
      <c r="H516" s="17"/>
      <c r="I516" s="7">
        <v>0.0</v>
      </c>
      <c r="J516" s="7">
        <v>1.0</v>
      </c>
    </row>
    <row r="517">
      <c r="A517" s="7" t="s">
        <v>26</v>
      </c>
      <c r="B517" s="7" t="s">
        <v>702</v>
      </c>
      <c r="C517" s="7" t="s">
        <v>703</v>
      </c>
      <c r="D517" s="7" t="s">
        <v>957</v>
      </c>
      <c r="E517" s="7" t="s">
        <v>958</v>
      </c>
      <c r="F517" s="7">
        <v>100.0</v>
      </c>
      <c r="G517" s="7">
        <v>1.0</v>
      </c>
      <c r="H517" s="17"/>
      <c r="I517" s="7">
        <v>0.0</v>
      </c>
      <c r="J517" s="7">
        <v>1.0</v>
      </c>
    </row>
    <row r="518">
      <c r="A518" s="7" t="s">
        <v>26</v>
      </c>
      <c r="B518" s="7" t="s">
        <v>702</v>
      </c>
      <c r="C518" s="7" t="s">
        <v>703</v>
      </c>
      <c r="D518" s="7" t="s">
        <v>956</v>
      </c>
      <c r="E518" s="7" t="s">
        <v>823</v>
      </c>
      <c r="F518" s="7">
        <v>100.0</v>
      </c>
      <c r="G518" s="7">
        <v>1.0</v>
      </c>
      <c r="H518" s="17"/>
      <c r="I518" s="7">
        <v>0.0</v>
      </c>
      <c r="J518" s="7">
        <v>1.0</v>
      </c>
    </row>
    <row r="519">
      <c r="A519" s="7" t="s">
        <v>26</v>
      </c>
      <c r="B519" s="7" t="s">
        <v>702</v>
      </c>
      <c r="C519" s="7" t="s">
        <v>703</v>
      </c>
      <c r="D519" s="7" t="s">
        <v>954</v>
      </c>
      <c r="E519" s="7" t="s">
        <v>955</v>
      </c>
      <c r="F519" s="7">
        <v>100.0</v>
      </c>
      <c r="G519" s="7">
        <v>1.0</v>
      </c>
      <c r="H519" s="17"/>
      <c r="I519" s="7">
        <v>0.0</v>
      </c>
      <c r="J519" s="7">
        <v>1.0</v>
      </c>
    </row>
    <row r="520">
      <c r="A520" s="7" t="s">
        <v>26</v>
      </c>
      <c r="B520" s="7" t="s">
        <v>702</v>
      </c>
      <c r="C520" s="7" t="s">
        <v>703</v>
      </c>
      <c r="D520" s="7" t="s">
        <v>724</v>
      </c>
      <c r="E520" s="7" t="s">
        <v>402</v>
      </c>
      <c r="F520" s="7">
        <v>100.0</v>
      </c>
      <c r="G520" s="7">
        <v>1.0</v>
      </c>
      <c r="H520" s="17"/>
      <c r="I520" s="7">
        <v>0.0</v>
      </c>
      <c r="J520" s="7">
        <v>1.0</v>
      </c>
    </row>
    <row r="521">
      <c r="A521" s="7" t="s">
        <v>26</v>
      </c>
      <c r="B521" s="7" t="s">
        <v>702</v>
      </c>
      <c r="C521" s="7" t="s">
        <v>703</v>
      </c>
      <c r="D521" s="7" t="s">
        <v>721</v>
      </c>
      <c r="E521" s="7" t="s">
        <v>722</v>
      </c>
      <c r="F521" s="7">
        <v>100.0</v>
      </c>
      <c r="G521" s="7">
        <v>1.0</v>
      </c>
      <c r="H521" s="17"/>
      <c r="I521" s="7">
        <v>0.0</v>
      </c>
      <c r="J521" s="7">
        <v>1.0</v>
      </c>
    </row>
    <row r="522">
      <c r="A522" s="7" t="s">
        <v>26</v>
      </c>
      <c r="B522" s="7" t="s">
        <v>702</v>
      </c>
      <c r="C522" s="7" t="s">
        <v>703</v>
      </c>
      <c r="D522" s="7" t="s">
        <v>719</v>
      </c>
      <c r="E522" s="7" t="s">
        <v>720</v>
      </c>
      <c r="F522" s="7">
        <v>100.0</v>
      </c>
      <c r="G522" s="7">
        <v>1.0</v>
      </c>
      <c r="H522" s="17"/>
      <c r="I522" s="7">
        <v>0.0</v>
      </c>
      <c r="J522" s="7">
        <v>1.0</v>
      </c>
    </row>
    <row r="523">
      <c r="A523" s="7" t="s">
        <v>26</v>
      </c>
      <c r="B523" s="7" t="s">
        <v>702</v>
      </c>
      <c r="C523" s="7" t="s">
        <v>703</v>
      </c>
      <c r="D523" s="7" t="s">
        <v>716</v>
      </c>
      <c r="E523" s="7" t="s">
        <v>718</v>
      </c>
      <c r="F523" s="7">
        <v>100.0</v>
      </c>
      <c r="G523" s="7">
        <v>1.0</v>
      </c>
      <c r="H523" s="17"/>
      <c r="I523" s="7">
        <v>0.0</v>
      </c>
      <c r="J523" s="7">
        <v>1.0</v>
      </c>
    </row>
    <row r="524">
      <c r="A524" s="7" t="s">
        <v>26</v>
      </c>
      <c r="B524" s="7" t="s">
        <v>702</v>
      </c>
      <c r="C524" s="7" t="s">
        <v>703</v>
      </c>
      <c r="D524" s="7" t="s">
        <v>704</v>
      </c>
      <c r="E524" s="7" t="s">
        <v>707</v>
      </c>
      <c r="F524" s="7">
        <v>100.0</v>
      </c>
      <c r="G524" s="7">
        <v>1.0</v>
      </c>
      <c r="H524" s="17"/>
      <c r="I524" s="7">
        <v>0.0</v>
      </c>
      <c r="J524" s="7">
        <v>1.0</v>
      </c>
    </row>
    <row r="525">
      <c r="A525" s="7" t="s">
        <v>26</v>
      </c>
      <c r="B525" s="7" t="s">
        <v>725</v>
      </c>
      <c r="C525" s="7" t="s">
        <v>739</v>
      </c>
      <c r="D525" s="7" t="s">
        <v>752</v>
      </c>
      <c r="E525" s="7" t="s">
        <v>961</v>
      </c>
      <c r="F525" s="7">
        <v>46.0</v>
      </c>
      <c r="G525" s="7">
        <v>13.0</v>
      </c>
      <c r="H525" s="17"/>
      <c r="I525" s="7">
        <v>14.0</v>
      </c>
      <c r="J525" s="7">
        <v>26.0</v>
      </c>
    </row>
    <row r="526">
      <c r="A526" s="7" t="s">
        <v>26</v>
      </c>
      <c r="B526" s="7" t="s">
        <v>725</v>
      </c>
      <c r="C526" s="7" t="s">
        <v>729</v>
      </c>
      <c r="D526" s="7" t="s">
        <v>730</v>
      </c>
      <c r="E526" s="7" t="s">
        <v>731</v>
      </c>
      <c r="F526" s="7">
        <v>55.0</v>
      </c>
      <c r="G526" s="7">
        <v>5.0</v>
      </c>
      <c r="H526" s="17"/>
      <c r="I526" s="7">
        <v>23.0</v>
      </c>
      <c r="J526" s="7">
        <v>12.0</v>
      </c>
    </row>
    <row r="527">
      <c r="A527" s="7" t="s">
        <v>26</v>
      </c>
      <c r="B527" s="7" t="s">
        <v>725</v>
      </c>
      <c r="C527" s="105" t="s">
        <v>969</v>
      </c>
      <c r="D527" s="7" t="s">
        <v>970</v>
      </c>
      <c r="E527" s="7" t="s">
        <v>971</v>
      </c>
      <c r="F527" s="7">
        <v>57.0</v>
      </c>
      <c r="G527" s="7">
        <v>3.0</v>
      </c>
      <c r="H527" s="17"/>
      <c r="I527" s="7">
        <v>6.0</v>
      </c>
      <c r="J527" s="7">
        <v>15.0</v>
      </c>
    </row>
    <row r="528">
      <c r="A528" s="7" t="s">
        <v>26</v>
      </c>
      <c r="B528" s="7" t="s">
        <v>725</v>
      </c>
      <c r="C528" s="7" t="s">
        <v>729</v>
      </c>
      <c r="D528" s="7" t="s">
        <v>735</v>
      </c>
      <c r="E528" s="7" t="s">
        <v>737</v>
      </c>
      <c r="F528" s="7">
        <v>59.0</v>
      </c>
      <c r="G528" s="7">
        <v>3.0</v>
      </c>
      <c r="H528" s="17"/>
      <c r="I528" s="7">
        <v>20.0</v>
      </c>
      <c r="J528" s="7">
        <v>8.0</v>
      </c>
    </row>
    <row r="529">
      <c r="A529" s="7" t="s">
        <v>26</v>
      </c>
      <c r="B529" s="7" t="s">
        <v>725</v>
      </c>
      <c r="C529" s="7" t="s">
        <v>966</v>
      </c>
      <c r="D529" s="7" t="s">
        <v>967</v>
      </c>
      <c r="E529" s="7" t="s">
        <v>968</v>
      </c>
      <c r="F529" s="7">
        <v>60.0</v>
      </c>
      <c r="G529" s="7">
        <v>3.0</v>
      </c>
      <c r="H529" s="17"/>
      <c r="I529" s="7">
        <v>11.0</v>
      </c>
      <c r="J529" s="7">
        <v>10.0</v>
      </c>
    </row>
    <row r="530">
      <c r="A530" s="7" t="s">
        <v>26</v>
      </c>
      <c r="B530" s="7" t="s">
        <v>725</v>
      </c>
      <c r="C530" s="7" t="s">
        <v>729</v>
      </c>
      <c r="D530" s="7" t="s">
        <v>735</v>
      </c>
      <c r="E530" s="7" t="s">
        <v>736</v>
      </c>
      <c r="F530" s="7">
        <v>65.0</v>
      </c>
      <c r="G530" s="7">
        <v>3.0</v>
      </c>
      <c r="H530" s="17"/>
      <c r="I530" s="7">
        <v>17.0</v>
      </c>
      <c r="J530" s="7">
        <v>5.0</v>
      </c>
    </row>
    <row r="531">
      <c r="A531" s="7" t="s">
        <v>26</v>
      </c>
      <c r="B531" s="7" t="s">
        <v>725</v>
      </c>
      <c r="C531" s="7" t="s">
        <v>739</v>
      </c>
      <c r="D531" s="7" t="s">
        <v>963</v>
      </c>
      <c r="E531" s="7" t="s">
        <v>965</v>
      </c>
      <c r="F531" s="7">
        <v>65.0</v>
      </c>
      <c r="G531" s="7">
        <v>3.0</v>
      </c>
      <c r="H531" s="17"/>
      <c r="I531" s="7">
        <v>9.0</v>
      </c>
      <c r="J531" s="7">
        <v>7.0</v>
      </c>
    </row>
    <row r="532">
      <c r="A532" s="7" t="s">
        <v>26</v>
      </c>
      <c r="B532" s="7" t="s">
        <v>725</v>
      </c>
      <c r="C532" s="7" t="s">
        <v>739</v>
      </c>
      <c r="D532" s="7" t="s">
        <v>963</v>
      </c>
      <c r="E532" s="7" t="s">
        <v>964</v>
      </c>
      <c r="F532" s="7">
        <v>65.0</v>
      </c>
      <c r="G532" s="7">
        <v>3.0</v>
      </c>
      <c r="H532" s="17"/>
      <c r="I532" s="7">
        <v>9.0</v>
      </c>
      <c r="J532" s="7">
        <v>7.0</v>
      </c>
    </row>
    <row r="533">
      <c r="A533" s="7" t="s">
        <v>26</v>
      </c>
      <c r="B533" s="7" t="s">
        <v>725</v>
      </c>
      <c r="C533" s="7" t="s">
        <v>739</v>
      </c>
      <c r="D533" s="7" t="s">
        <v>752</v>
      </c>
      <c r="E533" s="7" t="s">
        <v>962</v>
      </c>
      <c r="F533" s="7">
        <v>68.0</v>
      </c>
      <c r="G533" s="7">
        <v>3.0</v>
      </c>
      <c r="H533" s="17"/>
      <c r="I533" s="7">
        <v>10.0</v>
      </c>
      <c r="J533" s="7">
        <v>5.0</v>
      </c>
    </row>
    <row r="534">
      <c r="A534" s="7" t="s">
        <v>26</v>
      </c>
      <c r="B534" s="7" t="s">
        <v>725</v>
      </c>
      <c r="C534" s="7" t="s">
        <v>739</v>
      </c>
      <c r="D534" s="7" t="s">
        <v>752</v>
      </c>
      <c r="E534" s="7" t="s">
        <v>977</v>
      </c>
      <c r="F534" s="7">
        <v>69.0</v>
      </c>
      <c r="G534" s="7">
        <v>2.0</v>
      </c>
      <c r="H534" s="17"/>
      <c r="I534" s="7">
        <v>10.0</v>
      </c>
      <c r="J534" s="7">
        <v>5.0</v>
      </c>
    </row>
    <row r="535">
      <c r="A535" s="7" t="s">
        <v>26</v>
      </c>
      <c r="B535" s="7" t="s">
        <v>725</v>
      </c>
      <c r="C535" s="7" t="s">
        <v>972</v>
      </c>
      <c r="D535" s="7" t="s">
        <v>975</v>
      </c>
      <c r="E535" s="7" t="s">
        <v>976</v>
      </c>
      <c r="F535" s="7">
        <v>62.0</v>
      </c>
      <c r="G535" s="7">
        <v>2.0</v>
      </c>
      <c r="H535" s="17"/>
      <c r="I535" s="7">
        <v>9.0</v>
      </c>
      <c r="J535" s="7">
        <v>8.0</v>
      </c>
    </row>
    <row r="536">
      <c r="A536" s="7" t="s">
        <v>26</v>
      </c>
      <c r="B536" s="7" t="s">
        <v>725</v>
      </c>
      <c r="C536" s="7" t="s">
        <v>972</v>
      </c>
      <c r="D536" s="7" t="s">
        <v>973</v>
      </c>
      <c r="E536" s="7" t="s">
        <v>974</v>
      </c>
      <c r="F536" s="7">
        <v>62.0</v>
      </c>
      <c r="G536" s="7">
        <v>2.0</v>
      </c>
      <c r="H536" s="17"/>
      <c r="I536" s="7">
        <v>9.0</v>
      </c>
      <c r="J536" s="7">
        <v>8.0</v>
      </c>
    </row>
    <row r="537">
      <c r="A537" s="7" t="s">
        <v>26</v>
      </c>
      <c r="B537" s="7" t="s">
        <v>725</v>
      </c>
      <c r="C537" s="7" t="s">
        <v>972</v>
      </c>
      <c r="D537" s="7" t="s">
        <v>973</v>
      </c>
      <c r="E537" s="7" t="s">
        <v>790</v>
      </c>
      <c r="F537" s="7">
        <v>47.0</v>
      </c>
      <c r="G537" s="7">
        <v>1.0</v>
      </c>
      <c r="H537" s="17"/>
      <c r="I537" s="7">
        <v>8.0</v>
      </c>
      <c r="J537" s="7">
        <v>33.0</v>
      </c>
    </row>
    <row r="538">
      <c r="A538" s="7" t="s">
        <v>26</v>
      </c>
      <c r="B538" s="7" t="s">
        <v>725</v>
      </c>
      <c r="C538" s="7" t="s">
        <v>972</v>
      </c>
      <c r="D538" s="7" t="s">
        <v>975</v>
      </c>
      <c r="E538" s="7" t="s">
        <v>790</v>
      </c>
      <c r="F538" s="7">
        <v>47.0</v>
      </c>
      <c r="G538" s="7">
        <v>1.0</v>
      </c>
      <c r="H538" s="17"/>
      <c r="I538" s="7">
        <v>9.0</v>
      </c>
      <c r="J538" s="7">
        <v>31.0</v>
      </c>
    </row>
    <row r="539">
      <c r="A539" s="7" t="s">
        <v>26</v>
      </c>
      <c r="B539" s="7" t="s">
        <v>725</v>
      </c>
      <c r="C539" s="7" t="s">
        <v>729</v>
      </c>
      <c r="D539" s="7" t="s">
        <v>730</v>
      </c>
      <c r="E539" s="7" t="s">
        <v>790</v>
      </c>
      <c r="F539" s="7">
        <v>92.0</v>
      </c>
      <c r="G539" s="7">
        <v>1.0</v>
      </c>
      <c r="H539" s="17"/>
      <c r="I539" s="7">
        <v>3.0</v>
      </c>
      <c r="J539" s="7">
        <v>1.0</v>
      </c>
    </row>
    <row r="540">
      <c r="A540" s="7" t="s">
        <v>26</v>
      </c>
      <c r="B540" s="7" t="s">
        <v>725</v>
      </c>
      <c r="C540" s="7" t="s">
        <v>729</v>
      </c>
      <c r="D540" s="7" t="s">
        <v>735</v>
      </c>
      <c r="E540" s="7" t="s">
        <v>790</v>
      </c>
      <c r="F540" s="7">
        <v>77.0</v>
      </c>
      <c r="G540" s="7">
        <v>1.0</v>
      </c>
      <c r="H540" s="17"/>
      <c r="I540" s="7">
        <v>5.0</v>
      </c>
      <c r="J540" s="7">
        <v>3.0</v>
      </c>
    </row>
    <row r="541">
      <c r="A541" s="7" t="s">
        <v>26</v>
      </c>
      <c r="B541" s="7" t="s">
        <v>725</v>
      </c>
      <c r="C541" s="7" t="s">
        <v>729</v>
      </c>
      <c r="D541" s="7" t="s">
        <v>986</v>
      </c>
      <c r="E541" s="7" t="s">
        <v>790</v>
      </c>
      <c r="F541" s="7">
        <v>77.0</v>
      </c>
      <c r="G541" s="7">
        <v>1.0</v>
      </c>
      <c r="H541" s="17"/>
      <c r="I541" s="7">
        <v>5.0</v>
      </c>
      <c r="J541" s="7">
        <v>3.0</v>
      </c>
    </row>
    <row r="542">
      <c r="A542" s="7" t="s">
        <v>26</v>
      </c>
      <c r="B542" s="7" t="s">
        <v>725</v>
      </c>
      <c r="C542" s="105" t="s">
        <v>969</v>
      </c>
      <c r="D542" s="7" t="s">
        <v>970</v>
      </c>
      <c r="E542" s="7" t="s">
        <v>790</v>
      </c>
      <c r="F542" s="7">
        <v>70.0</v>
      </c>
      <c r="G542" s="7">
        <v>1.0</v>
      </c>
      <c r="H542" s="17"/>
      <c r="I542" s="7">
        <v>1.0</v>
      </c>
      <c r="J542" s="7">
        <v>6.0</v>
      </c>
    </row>
    <row r="543">
      <c r="A543" s="7" t="s">
        <v>26</v>
      </c>
      <c r="B543" s="7" t="s">
        <v>725</v>
      </c>
      <c r="C543" s="7" t="s">
        <v>739</v>
      </c>
      <c r="D543" s="7" t="s">
        <v>740</v>
      </c>
      <c r="E543" s="7" t="s">
        <v>790</v>
      </c>
      <c r="F543" s="7">
        <v>94.0</v>
      </c>
      <c r="G543" s="7">
        <v>1.0</v>
      </c>
      <c r="H543" s="17"/>
      <c r="I543" s="7">
        <v>3.0</v>
      </c>
      <c r="J543" s="7">
        <v>1.0</v>
      </c>
    </row>
    <row r="544">
      <c r="A544" s="7" t="s">
        <v>26</v>
      </c>
      <c r="B544" s="7" t="s">
        <v>725</v>
      </c>
      <c r="C544" s="7" t="s">
        <v>739</v>
      </c>
      <c r="D544" s="7" t="s">
        <v>748</v>
      </c>
      <c r="E544" s="7" t="s">
        <v>790</v>
      </c>
      <c r="F544" s="7">
        <v>94.0</v>
      </c>
      <c r="G544" s="7">
        <v>1.0</v>
      </c>
      <c r="H544" s="17"/>
      <c r="I544" s="7">
        <v>3.0</v>
      </c>
      <c r="J544" s="7">
        <v>1.0</v>
      </c>
    </row>
    <row r="545">
      <c r="A545" s="7" t="s">
        <v>26</v>
      </c>
      <c r="B545" s="7" t="s">
        <v>725</v>
      </c>
      <c r="C545" s="7" t="s">
        <v>739</v>
      </c>
      <c r="D545" s="7" t="s">
        <v>752</v>
      </c>
      <c r="E545" s="7" t="s">
        <v>790</v>
      </c>
      <c r="F545" s="7">
        <v>94.0</v>
      </c>
      <c r="G545" s="7">
        <v>1.0</v>
      </c>
      <c r="H545" s="17"/>
      <c r="I545" s="7">
        <v>3.0</v>
      </c>
      <c r="J545" s="7">
        <v>1.0</v>
      </c>
    </row>
    <row r="546">
      <c r="A546" s="7" t="s">
        <v>26</v>
      </c>
      <c r="B546" s="7" t="s">
        <v>725</v>
      </c>
      <c r="C546" s="7" t="s">
        <v>739</v>
      </c>
      <c r="D546" s="7" t="s">
        <v>963</v>
      </c>
      <c r="E546" s="7" t="s">
        <v>790</v>
      </c>
      <c r="F546" s="7">
        <v>94.0</v>
      </c>
      <c r="G546" s="7">
        <v>1.0</v>
      </c>
      <c r="H546" s="17"/>
      <c r="I546" s="7">
        <v>3.0</v>
      </c>
      <c r="J546" s="7">
        <v>1.0</v>
      </c>
    </row>
    <row r="547">
      <c r="A547" s="7" t="s">
        <v>26</v>
      </c>
      <c r="B547" s="7" t="s">
        <v>725</v>
      </c>
      <c r="C547" s="7" t="s">
        <v>966</v>
      </c>
      <c r="D547" s="7" t="s">
        <v>967</v>
      </c>
      <c r="E547" s="7" t="s">
        <v>790</v>
      </c>
      <c r="F547" s="7">
        <v>75.0</v>
      </c>
      <c r="G547" s="7">
        <v>1.0</v>
      </c>
      <c r="H547" s="17"/>
      <c r="I547" s="7">
        <v>6.0</v>
      </c>
      <c r="J547" s="7">
        <v>2.0</v>
      </c>
    </row>
    <row r="548">
      <c r="A548" s="7" t="s">
        <v>26</v>
      </c>
      <c r="B548" s="7" t="s">
        <v>725</v>
      </c>
      <c r="C548" s="7" t="s">
        <v>972</v>
      </c>
      <c r="D548" s="7" t="s">
        <v>975</v>
      </c>
      <c r="E548" s="7" t="s">
        <v>1000</v>
      </c>
      <c r="F548" s="7">
        <v>100.0</v>
      </c>
      <c r="G548" s="7">
        <v>1.0</v>
      </c>
      <c r="H548" s="17"/>
      <c r="I548" s="7">
        <v>0.0</v>
      </c>
      <c r="J548" s="7">
        <v>1.0</v>
      </c>
    </row>
    <row r="549">
      <c r="A549" s="7" t="s">
        <v>26</v>
      </c>
      <c r="B549" s="7" t="s">
        <v>725</v>
      </c>
      <c r="C549" s="7" t="s">
        <v>729</v>
      </c>
      <c r="D549" s="7" t="s">
        <v>735</v>
      </c>
      <c r="E549" s="7" t="s">
        <v>998</v>
      </c>
      <c r="F549" s="7">
        <v>72.0</v>
      </c>
      <c r="G549" s="7">
        <v>1.0</v>
      </c>
      <c r="H549" s="17"/>
      <c r="I549" s="7">
        <v>7.0</v>
      </c>
      <c r="J549" s="7">
        <v>3.0</v>
      </c>
    </row>
    <row r="550">
      <c r="A550" s="7" t="s">
        <v>26</v>
      </c>
      <c r="B550" s="7" t="s">
        <v>725</v>
      </c>
      <c r="C550" s="7" t="s">
        <v>739</v>
      </c>
      <c r="D550" s="7" t="s">
        <v>748</v>
      </c>
      <c r="E550" s="7" t="s">
        <v>771</v>
      </c>
      <c r="F550" s="7">
        <v>75.0</v>
      </c>
      <c r="G550" s="7">
        <v>1.0</v>
      </c>
      <c r="H550" s="17"/>
      <c r="I550" s="7">
        <v>4.0</v>
      </c>
      <c r="J550" s="7">
        <v>2.0</v>
      </c>
    </row>
    <row r="551">
      <c r="A551" s="7" t="s">
        <v>26</v>
      </c>
      <c r="B551" s="7" t="s">
        <v>725</v>
      </c>
      <c r="C551" s="105" t="s">
        <v>969</v>
      </c>
      <c r="D551" s="7" t="s">
        <v>970</v>
      </c>
      <c r="E551" s="7" t="s">
        <v>997</v>
      </c>
      <c r="F551" s="7">
        <v>100.0</v>
      </c>
      <c r="G551" s="7">
        <v>1.0</v>
      </c>
      <c r="H551" s="17"/>
      <c r="I551" s="7">
        <v>0.0</v>
      </c>
      <c r="J551" s="7">
        <v>1.0</v>
      </c>
    </row>
    <row r="552">
      <c r="A552" s="7" t="s">
        <v>26</v>
      </c>
      <c r="B552" s="7" t="s">
        <v>725</v>
      </c>
      <c r="C552" s="7" t="s">
        <v>972</v>
      </c>
      <c r="D552" s="7" t="s">
        <v>973</v>
      </c>
      <c r="E552" s="7" t="s">
        <v>996</v>
      </c>
      <c r="F552" s="7">
        <v>100.0</v>
      </c>
      <c r="G552" s="7">
        <v>1.0</v>
      </c>
      <c r="H552" s="17"/>
      <c r="I552" s="7">
        <v>0.0</v>
      </c>
      <c r="J552" s="7">
        <v>1.0</v>
      </c>
    </row>
    <row r="553">
      <c r="A553" s="7" t="s">
        <v>26</v>
      </c>
      <c r="B553" s="7" t="s">
        <v>725</v>
      </c>
      <c r="C553" s="7" t="s">
        <v>739</v>
      </c>
      <c r="D553" s="7" t="s">
        <v>963</v>
      </c>
      <c r="E553" s="7" t="s">
        <v>995</v>
      </c>
      <c r="F553" s="7">
        <v>100.0</v>
      </c>
      <c r="G553" s="7">
        <v>1.0</v>
      </c>
      <c r="H553" s="17"/>
      <c r="I553" s="7">
        <v>0.0</v>
      </c>
      <c r="J553" s="7">
        <v>1.0</v>
      </c>
    </row>
    <row r="554">
      <c r="A554" s="7" t="s">
        <v>26</v>
      </c>
      <c r="B554" s="7" t="s">
        <v>725</v>
      </c>
      <c r="C554" s="7" t="s">
        <v>729</v>
      </c>
      <c r="D554" s="7" t="s">
        <v>986</v>
      </c>
      <c r="E554" s="7" t="s">
        <v>994</v>
      </c>
      <c r="F554" s="7">
        <v>76.0</v>
      </c>
      <c r="G554" s="7">
        <v>1.0</v>
      </c>
      <c r="H554" s="17"/>
      <c r="I554" s="7">
        <v>3.0</v>
      </c>
      <c r="J554" s="7">
        <v>2.0</v>
      </c>
    </row>
    <row r="555">
      <c r="A555" s="7" t="s">
        <v>26</v>
      </c>
      <c r="B555" s="7" t="s">
        <v>725</v>
      </c>
      <c r="C555" s="7" t="s">
        <v>739</v>
      </c>
      <c r="D555" s="7" t="s">
        <v>752</v>
      </c>
      <c r="E555" s="7" t="s">
        <v>764</v>
      </c>
      <c r="F555" s="7">
        <v>100.0</v>
      </c>
      <c r="G555" s="7">
        <v>1.0</v>
      </c>
      <c r="H555" s="17"/>
      <c r="I555" s="7">
        <v>0.0</v>
      </c>
      <c r="J555" s="7">
        <v>1.0</v>
      </c>
    </row>
    <row r="556">
      <c r="A556" s="7" t="s">
        <v>26</v>
      </c>
      <c r="B556" s="7" t="s">
        <v>725</v>
      </c>
      <c r="C556" s="7" t="s">
        <v>966</v>
      </c>
      <c r="D556" s="7" t="s">
        <v>967</v>
      </c>
      <c r="E556" s="7" t="s">
        <v>992</v>
      </c>
      <c r="F556" s="7">
        <v>66.0</v>
      </c>
      <c r="G556" s="7">
        <v>1.0</v>
      </c>
      <c r="H556" s="17"/>
      <c r="I556" s="7">
        <v>3.0</v>
      </c>
      <c r="J556" s="7">
        <v>4.0</v>
      </c>
    </row>
    <row r="557">
      <c r="A557" s="7" t="s">
        <v>26</v>
      </c>
      <c r="B557" s="7" t="s">
        <v>725</v>
      </c>
      <c r="C557" s="7" t="s">
        <v>729</v>
      </c>
      <c r="D557" s="7" t="s">
        <v>735</v>
      </c>
      <c r="E557" s="7" t="s">
        <v>991</v>
      </c>
      <c r="F557" s="7">
        <v>63.0</v>
      </c>
      <c r="G557" s="7">
        <v>1.0</v>
      </c>
      <c r="H557" s="17"/>
      <c r="I557" s="7">
        <v>11.0</v>
      </c>
      <c r="J557" s="7">
        <v>7.0</v>
      </c>
    </row>
    <row r="558">
      <c r="A558" s="7" t="s">
        <v>26</v>
      </c>
      <c r="B558" s="7" t="s">
        <v>725</v>
      </c>
      <c r="C558" s="7" t="s">
        <v>966</v>
      </c>
      <c r="D558" s="7" t="s">
        <v>967</v>
      </c>
      <c r="E558" s="7" t="s">
        <v>990</v>
      </c>
      <c r="F558" s="7">
        <v>75.0</v>
      </c>
      <c r="G558" s="7">
        <v>1.0</v>
      </c>
      <c r="H558" s="17"/>
      <c r="I558" s="7">
        <v>5.0</v>
      </c>
      <c r="J558" s="7">
        <v>3.0</v>
      </c>
    </row>
    <row r="559">
      <c r="A559" s="7" t="s">
        <v>26</v>
      </c>
      <c r="B559" s="7" t="s">
        <v>725</v>
      </c>
      <c r="C559" s="7" t="s">
        <v>966</v>
      </c>
      <c r="D559" s="7" t="s">
        <v>967</v>
      </c>
      <c r="E559" s="7" t="s">
        <v>989</v>
      </c>
      <c r="F559" s="7">
        <v>71.0</v>
      </c>
      <c r="G559" s="7">
        <v>1.0</v>
      </c>
      <c r="H559" s="17"/>
      <c r="I559" s="7">
        <v>9.0</v>
      </c>
      <c r="J559" s="7">
        <v>4.0</v>
      </c>
    </row>
    <row r="560">
      <c r="A560" s="7" t="s">
        <v>26</v>
      </c>
      <c r="B560" s="7" t="s">
        <v>725</v>
      </c>
      <c r="C560" s="7" t="s">
        <v>729</v>
      </c>
      <c r="D560" s="7" t="s">
        <v>735</v>
      </c>
      <c r="E560" s="7" t="s">
        <v>763</v>
      </c>
      <c r="F560" s="7">
        <v>69.0</v>
      </c>
      <c r="G560" s="7">
        <v>1.0</v>
      </c>
      <c r="H560" s="17"/>
      <c r="I560" s="7">
        <v>5.0</v>
      </c>
      <c r="J560" s="7">
        <v>3.0</v>
      </c>
    </row>
    <row r="561">
      <c r="A561" s="7" t="s">
        <v>26</v>
      </c>
      <c r="B561" s="7" t="s">
        <v>725</v>
      </c>
      <c r="C561" s="7" t="s">
        <v>729</v>
      </c>
      <c r="D561" s="7" t="s">
        <v>986</v>
      </c>
      <c r="E561" s="7" t="s">
        <v>988</v>
      </c>
      <c r="F561" s="7">
        <v>66.0</v>
      </c>
      <c r="G561" s="7">
        <v>1.0</v>
      </c>
      <c r="H561" s="17"/>
      <c r="I561" s="7">
        <v>8.0</v>
      </c>
      <c r="J561" s="7">
        <v>6.0</v>
      </c>
    </row>
    <row r="562">
      <c r="A562" s="7" t="s">
        <v>26</v>
      </c>
      <c r="B562" s="7" t="s">
        <v>725</v>
      </c>
      <c r="C562" s="7" t="s">
        <v>729</v>
      </c>
      <c r="D562" s="7" t="s">
        <v>986</v>
      </c>
      <c r="E562" s="7" t="s">
        <v>987</v>
      </c>
      <c r="F562" s="7">
        <v>66.0</v>
      </c>
      <c r="G562" s="7">
        <v>1.0</v>
      </c>
      <c r="H562" s="17"/>
      <c r="I562" s="7">
        <v>8.0</v>
      </c>
      <c r="J562" s="7">
        <v>6.0</v>
      </c>
    </row>
    <row r="563">
      <c r="A563" s="7" t="s">
        <v>26</v>
      </c>
      <c r="B563" s="7" t="s">
        <v>725</v>
      </c>
      <c r="C563" s="7" t="s">
        <v>739</v>
      </c>
      <c r="D563" s="7" t="s">
        <v>963</v>
      </c>
      <c r="E563" s="7" t="s">
        <v>985</v>
      </c>
      <c r="F563" s="7">
        <v>69.0</v>
      </c>
      <c r="G563" s="7">
        <v>1.0</v>
      </c>
      <c r="H563" s="17"/>
      <c r="I563" s="7">
        <v>7.0</v>
      </c>
      <c r="J563" s="7">
        <v>6.0</v>
      </c>
    </row>
    <row r="564">
      <c r="A564" s="7" t="s">
        <v>26</v>
      </c>
      <c r="B564" s="7" t="s">
        <v>725</v>
      </c>
      <c r="C564" s="7" t="s">
        <v>739</v>
      </c>
      <c r="D564" s="7" t="s">
        <v>752</v>
      </c>
      <c r="E564" s="7" t="s">
        <v>755</v>
      </c>
      <c r="F564" s="7">
        <v>71.0</v>
      </c>
      <c r="G564" s="7">
        <v>1.0</v>
      </c>
      <c r="H564" s="17"/>
      <c r="I564" s="7">
        <v>7.0</v>
      </c>
      <c r="J564" s="7">
        <v>5.0</v>
      </c>
    </row>
    <row r="565">
      <c r="A565" s="7" t="s">
        <v>26</v>
      </c>
      <c r="B565" s="7" t="s">
        <v>725</v>
      </c>
      <c r="C565" s="7" t="s">
        <v>739</v>
      </c>
      <c r="D565" s="7" t="s">
        <v>752</v>
      </c>
      <c r="E565" s="7" t="s">
        <v>983</v>
      </c>
      <c r="F565" s="7">
        <v>73.0</v>
      </c>
      <c r="G565" s="7">
        <v>1.0</v>
      </c>
      <c r="H565" s="17"/>
      <c r="I565" s="7">
        <v>7.0</v>
      </c>
      <c r="J565" s="7">
        <v>4.0</v>
      </c>
    </row>
    <row r="566">
      <c r="A566" s="7" t="s">
        <v>26</v>
      </c>
      <c r="B566" s="7" t="s">
        <v>725</v>
      </c>
      <c r="C566" s="7" t="s">
        <v>739</v>
      </c>
      <c r="D566" s="7" t="s">
        <v>752</v>
      </c>
      <c r="E566" s="7" t="s">
        <v>982</v>
      </c>
      <c r="F566" s="7">
        <v>74.0</v>
      </c>
      <c r="G566" s="7">
        <v>1.0</v>
      </c>
      <c r="H566" s="17"/>
      <c r="I566" s="7">
        <v>5.0</v>
      </c>
      <c r="J566" s="7">
        <v>4.0</v>
      </c>
    </row>
    <row r="567">
      <c r="A567" s="7" t="s">
        <v>26</v>
      </c>
      <c r="B567" s="7" t="s">
        <v>725</v>
      </c>
      <c r="C567" s="7" t="s">
        <v>729</v>
      </c>
      <c r="D567" s="7" t="s">
        <v>978</v>
      </c>
      <c r="E567" s="7" t="s">
        <v>980</v>
      </c>
      <c r="F567" s="7">
        <v>100.0</v>
      </c>
      <c r="G567" s="7">
        <v>1.0</v>
      </c>
      <c r="H567" s="17"/>
      <c r="I567" s="7">
        <v>1.0</v>
      </c>
      <c r="J567" s="7">
        <v>0.0</v>
      </c>
    </row>
    <row r="568">
      <c r="A568" s="7" t="s">
        <v>26</v>
      </c>
      <c r="B568" s="7" t="s">
        <v>725</v>
      </c>
      <c r="C568" s="7" t="s">
        <v>739</v>
      </c>
      <c r="D568" s="7" t="s">
        <v>748</v>
      </c>
      <c r="E568" s="7" t="s">
        <v>751</v>
      </c>
      <c r="F568" s="7">
        <v>82.0</v>
      </c>
      <c r="G568" s="7">
        <v>1.0</v>
      </c>
      <c r="H568" s="17"/>
      <c r="I568" s="7">
        <v>6.0</v>
      </c>
      <c r="J568" s="7">
        <v>2.0</v>
      </c>
    </row>
    <row r="569">
      <c r="A569" s="7" t="s">
        <v>26</v>
      </c>
      <c r="B569" s="7" t="s">
        <v>725</v>
      </c>
      <c r="C569" s="7" t="s">
        <v>739</v>
      </c>
      <c r="D569" s="7" t="s">
        <v>748</v>
      </c>
      <c r="E569" s="7" t="s">
        <v>749</v>
      </c>
      <c r="F569" s="7">
        <v>100.0</v>
      </c>
      <c r="G569" s="7">
        <v>1.0</v>
      </c>
      <c r="H569" s="17"/>
      <c r="I569" s="7">
        <v>0.0</v>
      </c>
      <c r="J569" s="7">
        <v>1.0</v>
      </c>
    </row>
    <row r="570">
      <c r="A570" s="7" t="s">
        <v>26</v>
      </c>
      <c r="B570" s="7" t="s">
        <v>725</v>
      </c>
      <c r="C570" s="7" t="s">
        <v>729</v>
      </c>
      <c r="D570" s="7" t="s">
        <v>978</v>
      </c>
      <c r="E570" s="7" t="s">
        <v>979</v>
      </c>
      <c r="F570" s="7">
        <v>100.0</v>
      </c>
      <c r="G570" s="7">
        <v>1.0</v>
      </c>
      <c r="H570" s="17"/>
      <c r="I570" s="7">
        <v>0.0</v>
      </c>
      <c r="J570" s="7">
        <v>1.0</v>
      </c>
    </row>
    <row r="571">
      <c r="A571" s="7" t="s">
        <v>26</v>
      </c>
      <c r="B571" s="7" t="s">
        <v>725</v>
      </c>
      <c r="C571" s="7" t="s">
        <v>739</v>
      </c>
      <c r="D571" s="7" t="s">
        <v>740</v>
      </c>
      <c r="E571" s="7" t="s">
        <v>741</v>
      </c>
      <c r="F571" s="7">
        <v>100.0</v>
      </c>
      <c r="G571" s="7">
        <v>1.0</v>
      </c>
      <c r="H571" s="17"/>
      <c r="I571" s="7">
        <v>0.0</v>
      </c>
      <c r="J571" s="7">
        <v>1.0</v>
      </c>
    </row>
    <row r="572">
      <c r="A572" s="7" t="s">
        <v>26</v>
      </c>
      <c r="B572" s="7" t="s">
        <v>725</v>
      </c>
      <c r="C572" s="7" t="s">
        <v>729</v>
      </c>
      <c r="D572" s="7" t="s">
        <v>730</v>
      </c>
      <c r="E572" s="7" t="s">
        <v>738</v>
      </c>
      <c r="F572" s="7">
        <v>100.0</v>
      </c>
      <c r="G572" s="7">
        <v>1.0</v>
      </c>
      <c r="H572" s="17"/>
      <c r="I572" s="7">
        <v>0.0</v>
      </c>
      <c r="J572" s="7">
        <v>1.0</v>
      </c>
    </row>
    <row r="573">
      <c r="A573" s="7" t="s">
        <v>26</v>
      </c>
      <c r="B573" s="7" t="s">
        <v>799</v>
      </c>
      <c r="C573" s="7" t="s">
        <v>800</v>
      </c>
      <c r="D573" s="7" t="s">
        <v>801</v>
      </c>
      <c r="E573" s="7" t="s">
        <v>802</v>
      </c>
      <c r="F573" s="7">
        <v>84.0</v>
      </c>
      <c r="G573" s="7">
        <v>2.0</v>
      </c>
      <c r="H573" s="17"/>
      <c r="I573" s="7">
        <v>2.0</v>
      </c>
      <c r="J573" s="7">
        <v>2.0</v>
      </c>
    </row>
    <row r="574">
      <c r="A574" s="7" t="s">
        <v>26</v>
      </c>
      <c r="B574" s="7" t="s">
        <v>799</v>
      </c>
      <c r="C574" s="7" t="s">
        <v>800</v>
      </c>
      <c r="D574" s="7" t="s">
        <v>803</v>
      </c>
      <c r="E574" s="7" t="s">
        <v>810</v>
      </c>
      <c r="F574" s="7">
        <v>87.0</v>
      </c>
      <c r="G574" s="7">
        <v>1.0</v>
      </c>
      <c r="H574" s="17"/>
      <c r="I574" s="7">
        <v>1.0</v>
      </c>
      <c r="J574" s="7">
        <v>2.0</v>
      </c>
    </row>
  </sheetData>
  <hyperlinks>
    <hyperlink r:id="rId1" ref="C305"/>
    <hyperlink r:id="rId2" ref="C306"/>
    <hyperlink r:id="rId3" ref="C309"/>
    <hyperlink r:id="rId4" ref="C310"/>
    <hyperlink r:id="rId5" ref="C313"/>
    <hyperlink r:id="rId6" ref="C314"/>
    <hyperlink r:id="rId7" ref="C315"/>
    <hyperlink r:id="rId8" ref="C316"/>
    <hyperlink r:id="rId9" ref="C317"/>
    <hyperlink r:id="rId10" ref="C318"/>
    <hyperlink r:id="rId11" ref="C322"/>
    <hyperlink r:id="rId12" ref="C325"/>
    <hyperlink r:id="rId13" ref="C326"/>
    <hyperlink r:id="rId14" ref="C327"/>
    <hyperlink r:id="rId15" ref="C328"/>
    <hyperlink r:id="rId16" ref="C341"/>
    <hyperlink r:id="rId17" ref="C342"/>
    <hyperlink r:id="rId18" ref="C393"/>
    <hyperlink r:id="rId19" ref="C394"/>
    <hyperlink r:id="rId20" ref="C397"/>
    <hyperlink r:id="rId21" ref="C398"/>
    <hyperlink r:id="rId22" ref="C401"/>
    <hyperlink r:id="rId23" ref="C402"/>
    <hyperlink r:id="rId24" ref="C415"/>
    <hyperlink r:id="rId25" ref="C416"/>
    <hyperlink r:id="rId26" ref="C417"/>
    <hyperlink r:id="rId27" ref="C418"/>
    <hyperlink r:id="rId28" ref="C431"/>
    <hyperlink r:id="rId29" ref="C432"/>
    <hyperlink r:id="rId30" ref="C433"/>
    <hyperlink r:id="rId31" ref="C434"/>
    <hyperlink r:id="rId32" ref="C463"/>
    <hyperlink r:id="rId33" ref="C464"/>
    <hyperlink r:id="rId34" ref="C465"/>
    <hyperlink r:id="rId35" ref="C466"/>
    <hyperlink r:id="rId36" ref="C467"/>
    <hyperlink r:id="rId37" ref="C468"/>
    <hyperlink r:id="rId38" ref="C469"/>
    <hyperlink r:id="rId39" ref="C470"/>
    <hyperlink r:id="rId40" ref="C471"/>
    <hyperlink r:id="rId41" ref="C472"/>
    <hyperlink r:id="rId42" ref="C473"/>
    <hyperlink r:id="rId43" ref="C474"/>
    <hyperlink r:id="rId44" ref="C475"/>
    <hyperlink r:id="rId45" ref="C476"/>
    <hyperlink r:id="rId46" ref="C477"/>
    <hyperlink r:id="rId47" ref="C478"/>
    <hyperlink r:id="rId48" ref="C479"/>
    <hyperlink r:id="rId49" ref="C480"/>
    <hyperlink r:id="rId50" ref="C481"/>
    <hyperlink r:id="rId51" ref="C482"/>
    <hyperlink r:id="rId52" ref="C483"/>
    <hyperlink r:id="rId53" ref="C484"/>
    <hyperlink r:id="rId54" ref="C485"/>
    <hyperlink r:id="rId55" ref="C486"/>
    <hyperlink r:id="rId56" ref="C487"/>
    <hyperlink r:id="rId57" ref="C488"/>
    <hyperlink r:id="rId58" ref="C489"/>
    <hyperlink r:id="rId59" ref="C490"/>
    <hyperlink r:id="rId60" ref="C491"/>
    <hyperlink r:id="rId61" ref="C492"/>
    <hyperlink r:id="rId62" ref="C497"/>
    <hyperlink r:id="rId63" ref="C498"/>
    <hyperlink r:id="rId64" ref="C511"/>
    <hyperlink r:id="rId65" ref="C512"/>
    <hyperlink r:id="rId66" ref="C513"/>
    <hyperlink r:id="rId67" ref="C527"/>
    <hyperlink r:id="rId68" ref="C542"/>
    <hyperlink r:id="rId69" ref="C551"/>
  </hyperlinks>
  <drawing r:id="rId70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7" t="s">
        <v>7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L1" s="5" t="s">
        <v>32</v>
      </c>
      <c r="M1" s="5" t="s">
        <v>33</v>
      </c>
      <c r="N1" s="5" t="s">
        <v>34</v>
      </c>
    </row>
    <row r="2">
      <c r="A2" s="7" t="s">
        <v>26</v>
      </c>
      <c r="B2" s="7" t="s">
        <v>35</v>
      </c>
      <c r="C2" s="7" t="s">
        <v>36</v>
      </c>
      <c r="D2" s="7" t="s">
        <v>37</v>
      </c>
      <c r="E2" s="7" t="s">
        <v>39</v>
      </c>
      <c r="F2" s="7">
        <v>33.0</v>
      </c>
      <c r="G2" s="7">
        <v>32.0</v>
      </c>
      <c r="H2" s="17"/>
      <c r="I2" s="7">
        <v>19.0</v>
      </c>
      <c r="J2" s="7">
        <v>42.0</v>
      </c>
      <c r="L2" t="str">
        <f>AVERAGE(G2:G180)</f>
        <v>1.955307263</v>
      </c>
      <c r="M2" t="str">
        <f>AVERAGE(G377:G474)</f>
        <v>1.520408163</v>
      </c>
      <c r="N2" t="str">
        <f>AVERAGE(G325:G376)</f>
        <v>1.826923077</v>
      </c>
    </row>
    <row r="3">
      <c r="A3" s="7" t="s">
        <v>26</v>
      </c>
      <c r="B3" s="7" t="s">
        <v>35</v>
      </c>
      <c r="C3" s="7" t="s">
        <v>36</v>
      </c>
      <c r="D3" s="7" t="s">
        <v>48</v>
      </c>
      <c r="E3" s="7" t="s">
        <v>91</v>
      </c>
      <c r="F3" s="7">
        <v>32.0</v>
      </c>
      <c r="G3" s="7">
        <v>25.0</v>
      </c>
      <c r="H3" s="17"/>
      <c r="I3" s="7">
        <v>17.0</v>
      </c>
      <c r="J3" s="7">
        <v>77.0</v>
      </c>
    </row>
    <row r="4">
      <c r="A4" s="7" t="s">
        <v>26</v>
      </c>
      <c r="B4" s="7" t="s">
        <v>35</v>
      </c>
      <c r="C4" s="7" t="s">
        <v>36</v>
      </c>
      <c r="D4" s="7" t="s">
        <v>94</v>
      </c>
      <c r="E4" s="7" t="s">
        <v>96</v>
      </c>
      <c r="F4" s="7">
        <v>36.0</v>
      </c>
      <c r="G4" s="7">
        <v>20.0</v>
      </c>
      <c r="H4" s="17"/>
      <c r="I4" s="7">
        <v>15.0</v>
      </c>
      <c r="J4" s="7">
        <v>46.0</v>
      </c>
    </row>
    <row r="5">
      <c r="A5" s="7" t="s">
        <v>26</v>
      </c>
      <c r="B5" s="7" t="s">
        <v>35</v>
      </c>
      <c r="C5" s="7" t="s">
        <v>36</v>
      </c>
      <c r="D5" s="7" t="s">
        <v>50</v>
      </c>
      <c r="E5" s="7" t="s">
        <v>63</v>
      </c>
      <c r="F5" s="7">
        <v>39.0</v>
      </c>
      <c r="G5" s="7">
        <v>20.0</v>
      </c>
      <c r="H5" s="17"/>
      <c r="I5" s="7">
        <v>12.0</v>
      </c>
      <c r="J5" s="7">
        <v>36.0</v>
      </c>
    </row>
    <row r="6">
      <c r="A6" s="7" t="s">
        <v>26</v>
      </c>
      <c r="B6" s="7" t="s">
        <v>35</v>
      </c>
      <c r="C6" s="7" t="s">
        <v>99</v>
      </c>
      <c r="D6" s="7" t="s">
        <v>100</v>
      </c>
      <c r="E6" s="7" t="s">
        <v>102</v>
      </c>
      <c r="F6" s="7">
        <v>39.0</v>
      </c>
      <c r="G6" s="7">
        <v>16.0</v>
      </c>
      <c r="H6" s="17"/>
      <c r="I6" s="7">
        <v>16.0</v>
      </c>
      <c r="J6" s="7">
        <v>39.0</v>
      </c>
    </row>
    <row r="7">
      <c r="A7" s="7" t="s">
        <v>26</v>
      </c>
      <c r="B7" s="7" t="s">
        <v>35</v>
      </c>
      <c r="C7" s="7" t="s">
        <v>36</v>
      </c>
      <c r="D7" s="7" t="s">
        <v>107</v>
      </c>
      <c r="E7" s="7" t="s">
        <v>109</v>
      </c>
      <c r="F7" s="7">
        <v>48.0</v>
      </c>
      <c r="G7" s="7">
        <v>11.0</v>
      </c>
      <c r="H7" s="17"/>
      <c r="I7" s="7">
        <v>6.0</v>
      </c>
      <c r="J7" s="7">
        <v>27.0</v>
      </c>
    </row>
    <row r="8">
      <c r="A8" s="7" t="s">
        <v>26</v>
      </c>
      <c r="B8" s="7" t="s">
        <v>35</v>
      </c>
      <c r="C8" s="7" t="s">
        <v>54</v>
      </c>
      <c r="D8" s="7" t="s">
        <v>56</v>
      </c>
      <c r="E8" s="7" t="s">
        <v>124</v>
      </c>
      <c r="F8" s="7">
        <v>54.0</v>
      </c>
      <c r="G8" s="7">
        <v>9.0</v>
      </c>
      <c r="H8" s="17"/>
      <c r="I8" s="7">
        <v>9.0</v>
      </c>
      <c r="J8" s="7">
        <v>14.0</v>
      </c>
    </row>
    <row r="9">
      <c r="A9" s="7" t="s">
        <v>26</v>
      </c>
      <c r="B9" s="7" t="s">
        <v>35</v>
      </c>
      <c r="C9" s="7" t="s">
        <v>54</v>
      </c>
      <c r="D9" s="7" t="s">
        <v>56</v>
      </c>
      <c r="E9" s="7" t="s">
        <v>126</v>
      </c>
      <c r="F9" s="7">
        <v>55.0</v>
      </c>
      <c r="G9" s="7">
        <v>6.0</v>
      </c>
      <c r="H9" s="17"/>
      <c r="I9" s="7">
        <v>9.0</v>
      </c>
      <c r="J9" s="7">
        <v>16.0</v>
      </c>
    </row>
    <row r="10">
      <c r="A10" s="7" t="s">
        <v>26</v>
      </c>
      <c r="B10" s="7" t="s">
        <v>35</v>
      </c>
      <c r="C10" s="7" t="s">
        <v>60</v>
      </c>
      <c r="D10" s="7" t="s">
        <v>61</v>
      </c>
      <c r="E10" s="7" t="s">
        <v>119</v>
      </c>
      <c r="F10" s="7">
        <v>63.0</v>
      </c>
      <c r="G10" s="7">
        <v>5.0</v>
      </c>
      <c r="H10" s="17"/>
      <c r="I10" s="7">
        <v>0.0</v>
      </c>
      <c r="J10" s="7">
        <v>8.0</v>
      </c>
    </row>
    <row r="11">
      <c r="A11" s="7" t="s">
        <v>26</v>
      </c>
      <c r="B11" s="7" t="s">
        <v>35</v>
      </c>
      <c r="C11" s="7" t="s">
        <v>60</v>
      </c>
      <c r="D11" s="7" t="s">
        <v>61</v>
      </c>
      <c r="E11" s="7" t="s">
        <v>62</v>
      </c>
      <c r="F11" s="7">
        <v>63.0</v>
      </c>
      <c r="G11" s="7">
        <v>5.0</v>
      </c>
      <c r="H11" s="17"/>
      <c r="I11" s="7">
        <v>4.0</v>
      </c>
      <c r="J11" s="7">
        <v>8.0</v>
      </c>
    </row>
    <row r="12">
      <c r="A12" s="7" t="s">
        <v>26</v>
      </c>
      <c r="B12" s="7" t="s">
        <v>35</v>
      </c>
      <c r="C12" s="7" t="s">
        <v>36</v>
      </c>
      <c r="D12" s="7" t="s">
        <v>50</v>
      </c>
      <c r="E12" s="7" t="s">
        <v>121</v>
      </c>
      <c r="F12" s="7">
        <v>63.0</v>
      </c>
      <c r="G12" s="7">
        <v>5.0</v>
      </c>
      <c r="H12" s="17"/>
      <c r="I12" s="7">
        <v>4.0</v>
      </c>
      <c r="J12" s="7">
        <v>7.0</v>
      </c>
    </row>
    <row r="13">
      <c r="A13" s="7" t="s">
        <v>26</v>
      </c>
      <c r="B13" s="7" t="s">
        <v>35</v>
      </c>
      <c r="C13" s="7" t="s">
        <v>54</v>
      </c>
      <c r="D13" s="7" t="s">
        <v>56</v>
      </c>
      <c r="E13" s="7" t="s">
        <v>125</v>
      </c>
      <c r="F13" s="7">
        <v>55.0</v>
      </c>
      <c r="G13" s="7">
        <v>4.0</v>
      </c>
      <c r="H13" s="17"/>
      <c r="I13" s="7">
        <v>7.0</v>
      </c>
      <c r="J13" s="7">
        <v>16.0</v>
      </c>
    </row>
    <row r="14">
      <c r="A14" s="7" t="s">
        <v>26</v>
      </c>
      <c r="B14" s="7" t="s">
        <v>35</v>
      </c>
      <c r="C14" s="7" t="s">
        <v>54</v>
      </c>
      <c r="D14" s="7" t="s">
        <v>64</v>
      </c>
      <c r="E14" s="7" t="s">
        <v>66</v>
      </c>
      <c r="F14" s="7">
        <v>55.0</v>
      </c>
      <c r="G14" s="7">
        <v>4.0</v>
      </c>
      <c r="H14" s="17"/>
      <c r="I14" s="7">
        <v>9.0</v>
      </c>
      <c r="J14" s="7">
        <v>12.0</v>
      </c>
    </row>
    <row r="15">
      <c r="A15" s="7" t="s">
        <v>26</v>
      </c>
      <c r="B15" s="7" t="s">
        <v>35</v>
      </c>
      <c r="C15" s="7" t="s">
        <v>36</v>
      </c>
      <c r="D15" s="7" t="s">
        <v>48</v>
      </c>
      <c r="E15" s="7" t="s">
        <v>72</v>
      </c>
      <c r="F15" s="7">
        <v>65.0</v>
      </c>
      <c r="G15" s="7">
        <v>4.0</v>
      </c>
      <c r="H15" s="17"/>
      <c r="I15" s="7">
        <v>2.0</v>
      </c>
      <c r="J15" s="7">
        <v>8.0</v>
      </c>
    </row>
    <row r="16">
      <c r="A16" s="7" t="s">
        <v>26</v>
      </c>
      <c r="B16" s="7" t="s">
        <v>35</v>
      </c>
      <c r="C16" s="7" t="s">
        <v>54</v>
      </c>
      <c r="D16" s="7" t="s">
        <v>129</v>
      </c>
      <c r="E16" s="7" t="s">
        <v>130</v>
      </c>
      <c r="F16" s="7">
        <v>63.0</v>
      </c>
      <c r="G16" s="7">
        <v>3.0</v>
      </c>
      <c r="H16" s="17"/>
      <c r="I16" s="7">
        <v>17.0</v>
      </c>
      <c r="J16" s="7">
        <v>7.0</v>
      </c>
    </row>
    <row r="17">
      <c r="A17" s="7" t="s">
        <v>26</v>
      </c>
      <c r="B17" s="7" t="s">
        <v>35</v>
      </c>
      <c r="C17" s="7" t="s">
        <v>54</v>
      </c>
      <c r="D17" s="7" t="s">
        <v>137</v>
      </c>
      <c r="E17" s="7" t="s">
        <v>139</v>
      </c>
      <c r="F17" s="7">
        <v>63.0</v>
      </c>
      <c r="G17" s="7">
        <v>3.0</v>
      </c>
      <c r="H17" s="17"/>
      <c r="I17" s="7">
        <v>19.0</v>
      </c>
      <c r="J17" s="7">
        <v>7.0</v>
      </c>
    </row>
    <row r="18">
      <c r="A18" s="7" t="s">
        <v>26</v>
      </c>
      <c r="B18" s="7" t="s">
        <v>35</v>
      </c>
      <c r="C18" s="7" t="s">
        <v>54</v>
      </c>
      <c r="D18" s="7" t="s">
        <v>56</v>
      </c>
      <c r="E18" s="7" t="s">
        <v>141</v>
      </c>
      <c r="F18" s="7">
        <v>63.0</v>
      </c>
      <c r="G18" s="7">
        <v>3.0</v>
      </c>
      <c r="H18" s="17"/>
      <c r="I18" s="7">
        <v>18.0</v>
      </c>
      <c r="J18" s="7">
        <v>7.0</v>
      </c>
    </row>
    <row r="19">
      <c r="A19" s="7" t="s">
        <v>26</v>
      </c>
      <c r="B19" s="7" t="s">
        <v>35</v>
      </c>
      <c r="C19" s="7" t="s">
        <v>54</v>
      </c>
      <c r="D19" s="7" t="s">
        <v>56</v>
      </c>
      <c r="E19" s="7" t="s">
        <v>147</v>
      </c>
      <c r="F19" s="7">
        <v>58.0</v>
      </c>
      <c r="G19" s="7">
        <v>3.0</v>
      </c>
      <c r="H19" s="17"/>
      <c r="I19" s="7">
        <v>15.0</v>
      </c>
      <c r="J19" s="7">
        <v>12.0</v>
      </c>
    </row>
    <row r="20">
      <c r="A20" s="7" t="s">
        <v>26</v>
      </c>
      <c r="B20" s="7" t="s">
        <v>35</v>
      </c>
      <c r="C20" s="7" t="s">
        <v>36</v>
      </c>
      <c r="D20" s="7" t="s">
        <v>48</v>
      </c>
      <c r="E20" s="7" t="s">
        <v>77</v>
      </c>
      <c r="F20" s="7">
        <v>67.0</v>
      </c>
      <c r="G20" s="7">
        <v>3.0</v>
      </c>
      <c r="H20" s="17"/>
      <c r="I20" s="7">
        <v>1.0</v>
      </c>
      <c r="J20" s="7">
        <v>7.0</v>
      </c>
    </row>
    <row r="21">
      <c r="A21" s="7" t="s">
        <v>26</v>
      </c>
      <c r="B21" s="7" t="s">
        <v>35</v>
      </c>
      <c r="C21" s="7" t="s">
        <v>99</v>
      </c>
      <c r="D21" s="7" t="s">
        <v>100</v>
      </c>
      <c r="E21" s="7" t="s">
        <v>143</v>
      </c>
      <c r="F21" s="7">
        <v>67.0</v>
      </c>
      <c r="G21" s="7">
        <v>3.0</v>
      </c>
      <c r="H21" s="17"/>
      <c r="I21" s="7">
        <v>2.0</v>
      </c>
      <c r="J21" s="7">
        <v>6.0</v>
      </c>
    </row>
    <row r="22">
      <c r="A22" s="7" t="s">
        <v>26</v>
      </c>
      <c r="B22" s="7" t="s">
        <v>35</v>
      </c>
      <c r="C22" s="7" t="s">
        <v>54</v>
      </c>
      <c r="D22" s="7" t="s">
        <v>56</v>
      </c>
      <c r="E22" s="7" t="s">
        <v>78</v>
      </c>
      <c r="F22" s="7">
        <v>64.0</v>
      </c>
      <c r="G22" s="7">
        <v>2.0</v>
      </c>
      <c r="H22" s="17"/>
      <c r="I22" s="7">
        <v>7.0</v>
      </c>
      <c r="J22" s="7">
        <v>8.0</v>
      </c>
    </row>
    <row r="23">
      <c r="A23" s="7" t="s">
        <v>26</v>
      </c>
      <c r="B23" s="7" t="s">
        <v>35</v>
      </c>
      <c r="C23" s="7" t="s">
        <v>60</v>
      </c>
      <c r="D23" s="7" t="s">
        <v>61</v>
      </c>
      <c r="E23" s="7" t="s">
        <v>146</v>
      </c>
      <c r="F23" s="7">
        <v>72.0</v>
      </c>
      <c r="G23" s="7">
        <v>2.0</v>
      </c>
      <c r="H23" s="17"/>
      <c r="I23" s="7">
        <v>0.0</v>
      </c>
      <c r="J23" s="7">
        <v>5.0</v>
      </c>
    </row>
    <row r="24">
      <c r="A24" s="7" t="s">
        <v>26</v>
      </c>
      <c r="B24" s="7" t="s">
        <v>35</v>
      </c>
      <c r="C24" s="7" t="s">
        <v>54</v>
      </c>
      <c r="D24" s="7" t="s">
        <v>169</v>
      </c>
      <c r="E24" s="7" t="s">
        <v>170</v>
      </c>
      <c r="F24" s="7">
        <v>60.0</v>
      </c>
      <c r="G24" s="7">
        <v>2.0</v>
      </c>
      <c r="H24" s="17"/>
      <c r="I24" s="7">
        <v>7.0</v>
      </c>
      <c r="J24" s="7">
        <v>11.0</v>
      </c>
    </row>
    <row r="25">
      <c r="A25" s="7" t="s">
        <v>26</v>
      </c>
      <c r="B25" s="7" t="s">
        <v>35</v>
      </c>
      <c r="C25" s="7" t="s">
        <v>60</v>
      </c>
      <c r="D25" s="7" t="s">
        <v>61</v>
      </c>
      <c r="E25" s="7" t="s">
        <v>74</v>
      </c>
      <c r="F25" s="7">
        <v>73.0</v>
      </c>
      <c r="G25" s="7">
        <v>2.0</v>
      </c>
      <c r="H25" s="17"/>
      <c r="I25" s="7">
        <v>1.0</v>
      </c>
      <c r="J25" s="7">
        <v>4.0</v>
      </c>
    </row>
    <row r="26">
      <c r="A26" s="7" t="s">
        <v>26</v>
      </c>
      <c r="B26" s="7" t="s">
        <v>35</v>
      </c>
      <c r="C26" s="7" t="s">
        <v>36</v>
      </c>
      <c r="D26" s="7" t="s">
        <v>94</v>
      </c>
      <c r="E26" s="7" t="s">
        <v>182</v>
      </c>
      <c r="F26" s="7">
        <v>73.0</v>
      </c>
      <c r="G26" s="7">
        <v>2.0</v>
      </c>
      <c r="H26" s="17"/>
      <c r="I26" s="7">
        <v>1.0</v>
      </c>
      <c r="J26" s="7">
        <v>4.0</v>
      </c>
    </row>
    <row r="27">
      <c r="A27" s="7" t="s">
        <v>26</v>
      </c>
      <c r="B27" s="7" t="s">
        <v>35</v>
      </c>
      <c r="C27" s="7" t="s">
        <v>36</v>
      </c>
      <c r="D27" s="7" t="s">
        <v>94</v>
      </c>
      <c r="E27" s="7" t="s">
        <v>179</v>
      </c>
      <c r="F27" s="7">
        <v>78.0</v>
      </c>
      <c r="G27" s="7">
        <v>2.0</v>
      </c>
      <c r="H27" s="17"/>
      <c r="I27" s="7">
        <v>1.0</v>
      </c>
      <c r="J27" s="7">
        <v>2.0</v>
      </c>
    </row>
    <row r="28">
      <c r="A28" s="7" t="s">
        <v>26</v>
      </c>
      <c r="B28" s="7" t="s">
        <v>35</v>
      </c>
      <c r="C28" s="7" t="s">
        <v>99</v>
      </c>
      <c r="D28" s="7" t="s">
        <v>100</v>
      </c>
      <c r="E28" s="7" t="s">
        <v>177</v>
      </c>
      <c r="F28" s="7">
        <v>78.0</v>
      </c>
      <c r="G28" s="7">
        <v>2.0</v>
      </c>
      <c r="H28" s="17"/>
      <c r="I28" s="7">
        <v>2.0</v>
      </c>
      <c r="J28" s="7">
        <v>2.0</v>
      </c>
    </row>
    <row r="29">
      <c r="A29" s="7" t="s">
        <v>26</v>
      </c>
      <c r="B29" s="7" t="s">
        <v>35</v>
      </c>
      <c r="C29" s="7" t="s">
        <v>36</v>
      </c>
      <c r="D29" s="7" t="s">
        <v>37</v>
      </c>
      <c r="E29" s="7" t="s">
        <v>236</v>
      </c>
      <c r="F29" s="7">
        <v>95.0</v>
      </c>
      <c r="G29" s="7">
        <v>1.0</v>
      </c>
      <c r="H29" s="17"/>
      <c r="I29" s="7">
        <v>0.0</v>
      </c>
      <c r="J29" s="7">
        <v>1.0</v>
      </c>
    </row>
    <row r="30">
      <c r="A30" s="7" t="s">
        <v>26</v>
      </c>
      <c r="B30" s="7" t="s">
        <v>35</v>
      </c>
      <c r="C30" s="7" t="s">
        <v>36</v>
      </c>
      <c r="D30" s="7" t="s">
        <v>37</v>
      </c>
      <c r="E30" s="7" t="s">
        <v>239</v>
      </c>
      <c r="F30" s="7">
        <v>98.0</v>
      </c>
      <c r="G30" s="7">
        <v>1.0</v>
      </c>
      <c r="H30" s="17"/>
      <c r="I30" s="7">
        <v>0.0</v>
      </c>
      <c r="J30" s="7">
        <v>1.0</v>
      </c>
    </row>
    <row r="31">
      <c r="A31" s="7" t="s">
        <v>26</v>
      </c>
      <c r="B31" s="7" t="s">
        <v>35</v>
      </c>
      <c r="C31" s="7" t="s">
        <v>36</v>
      </c>
      <c r="D31" s="7" t="s">
        <v>190</v>
      </c>
      <c r="E31" s="7" t="s">
        <v>241</v>
      </c>
      <c r="F31" s="7">
        <v>95.0</v>
      </c>
      <c r="G31" s="7">
        <v>1.0</v>
      </c>
      <c r="H31" s="17"/>
      <c r="I31" s="7">
        <v>0.0</v>
      </c>
      <c r="J31" s="7">
        <v>1.0</v>
      </c>
    </row>
    <row r="32">
      <c r="A32" s="7" t="s">
        <v>26</v>
      </c>
      <c r="B32" s="7" t="s">
        <v>35</v>
      </c>
      <c r="C32" s="7" t="s">
        <v>36</v>
      </c>
      <c r="D32" s="7" t="s">
        <v>242</v>
      </c>
      <c r="E32" s="7" t="s">
        <v>241</v>
      </c>
      <c r="F32" s="7">
        <v>95.0</v>
      </c>
      <c r="G32" s="7">
        <v>1.0</v>
      </c>
      <c r="H32" s="17"/>
      <c r="I32" s="7">
        <v>0.0</v>
      </c>
      <c r="J32" s="7">
        <v>1.0</v>
      </c>
    </row>
    <row r="33">
      <c r="A33" s="7" t="s">
        <v>26</v>
      </c>
      <c r="B33" s="7" t="s">
        <v>35</v>
      </c>
      <c r="C33" s="7" t="s">
        <v>36</v>
      </c>
      <c r="D33" s="7" t="s">
        <v>80</v>
      </c>
      <c r="E33" s="7" t="s">
        <v>241</v>
      </c>
      <c r="F33" s="7">
        <v>95.0</v>
      </c>
      <c r="G33" s="7">
        <v>1.0</v>
      </c>
      <c r="H33" s="17"/>
      <c r="I33" s="7">
        <v>0.0</v>
      </c>
      <c r="J33" s="7">
        <v>1.0</v>
      </c>
    </row>
    <row r="34">
      <c r="A34" s="7" t="s">
        <v>26</v>
      </c>
      <c r="B34" s="7" t="s">
        <v>35</v>
      </c>
      <c r="C34" s="7" t="s">
        <v>36</v>
      </c>
      <c r="D34" s="7" t="s">
        <v>190</v>
      </c>
      <c r="E34" s="7" t="s">
        <v>261</v>
      </c>
      <c r="F34" s="7">
        <v>98.0</v>
      </c>
      <c r="G34" s="7">
        <v>1.0</v>
      </c>
      <c r="H34" s="17"/>
      <c r="I34" s="7">
        <v>0.0</v>
      </c>
      <c r="J34" s="7">
        <v>1.0</v>
      </c>
    </row>
    <row r="35">
      <c r="A35" s="7" t="s">
        <v>26</v>
      </c>
      <c r="B35" s="7" t="s">
        <v>35</v>
      </c>
      <c r="C35" s="7" t="s">
        <v>36</v>
      </c>
      <c r="D35" s="7" t="s">
        <v>242</v>
      </c>
      <c r="E35" s="7" t="s">
        <v>261</v>
      </c>
      <c r="F35" s="7">
        <v>98.0</v>
      </c>
      <c r="G35" s="7">
        <v>1.0</v>
      </c>
      <c r="H35" s="17"/>
      <c r="I35" s="7">
        <v>0.0</v>
      </c>
      <c r="J35" s="7">
        <v>1.0</v>
      </c>
    </row>
    <row r="36">
      <c r="A36" s="7" t="s">
        <v>26</v>
      </c>
      <c r="B36" s="7" t="s">
        <v>35</v>
      </c>
      <c r="C36" s="7" t="s">
        <v>36</v>
      </c>
      <c r="D36" s="7" t="s">
        <v>80</v>
      </c>
      <c r="E36" s="7" t="s">
        <v>261</v>
      </c>
      <c r="F36" s="7">
        <v>98.0</v>
      </c>
      <c r="G36" s="7">
        <v>1.0</v>
      </c>
      <c r="H36" s="17"/>
      <c r="I36" s="7">
        <v>0.0</v>
      </c>
      <c r="J36" s="7">
        <v>1.0</v>
      </c>
    </row>
    <row r="37">
      <c r="A37" s="7" t="s">
        <v>26</v>
      </c>
      <c r="B37" s="7" t="s">
        <v>35</v>
      </c>
      <c r="C37" s="7" t="s">
        <v>36</v>
      </c>
      <c r="D37" s="7" t="s">
        <v>80</v>
      </c>
      <c r="E37" s="7" t="s">
        <v>287</v>
      </c>
      <c r="F37" s="7">
        <v>95.0</v>
      </c>
      <c r="G37" s="7">
        <v>1.0</v>
      </c>
      <c r="H37" s="17"/>
      <c r="I37" s="7">
        <v>1.0</v>
      </c>
      <c r="J37" s="7">
        <v>1.0</v>
      </c>
    </row>
    <row r="38">
      <c r="A38" s="7" t="s">
        <v>26</v>
      </c>
      <c r="B38" s="7" t="s">
        <v>35</v>
      </c>
      <c r="C38" s="7" t="s">
        <v>36</v>
      </c>
      <c r="D38" s="7" t="s">
        <v>80</v>
      </c>
      <c r="E38" s="7" t="s">
        <v>288</v>
      </c>
      <c r="F38" s="7">
        <v>98.0</v>
      </c>
      <c r="G38" s="7">
        <v>1.0</v>
      </c>
      <c r="H38" s="17"/>
      <c r="I38" s="7">
        <v>1.0</v>
      </c>
      <c r="J38" s="7">
        <v>1.0</v>
      </c>
    </row>
    <row r="39">
      <c r="A39" s="7" t="s">
        <v>26</v>
      </c>
      <c r="B39" s="7" t="s">
        <v>35</v>
      </c>
      <c r="C39" s="7" t="s">
        <v>36</v>
      </c>
      <c r="D39" s="7" t="s">
        <v>153</v>
      </c>
      <c r="E39" s="7" t="s">
        <v>296</v>
      </c>
      <c r="F39" s="7">
        <v>95.0</v>
      </c>
      <c r="G39" s="7">
        <v>1.0</v>
      </c>
      <c r="H39" s="17"/>
      <c r="I39" s="7">
        <v>0.0</v>
      </c>
      <c r="J39" s="7">
        <v>1.0</v>
      </c>
    </row>
    <row r="40">
      <c r="A40" s="7" t="s">
        <v>26</v>
      </c>
      <c r="B40" s="7" t="s">
        <v>35</v>
      </c>
      <c r="C40" s="7" t="s">
        <v>36</v>
      </c>
      <c r="D40" s="7" t="s">
        <v>153</v>
      </c>
      <c r="E40" s="7" t="s">
        <v>297</v>
      </c>
      <c r="F40" s="7">
        <v>98.0</v>
      </c>
      <c r="G40" s="7">
        <v>1.0</v>
      </c>
      <c r="H40" s="17"/>
      <c r="I40" s="7">
        <v>0.0</v>
      </c>
      <c r="J40" s="7">
        <v>1.0</v>
      </c>
    </row>
    <row r="41">
      <c r="A41" s="7" t="s">
        <v>26</v>
      </c>
      <c r="B41" s="7" t="s">
        <v>35</v>
      </c>
      <c r="C41" s="7" t="s">
        <v>36</v>
      </c>
      <c r="D41" s="7" t="s">
        <v>48</v>
      </c>
      <c r="E41" s="7" t="s">
        <v>268</v>
      </c>
      <c r="F41" s="7">
        <v>95.0</v>
      </c>
      <c r="G41" s="7">
        <v>1.0</v>
      </c>
      <c r="H41" s="17"/>
      <c r="I41" s="7">
        <v>0.0</v>
      </c>
      <c r="J41" s="7">
        <v>1.0</v>
      </c>
    </row>
    <row r="42">
      <c r="A42" s="7" t="s">
        <v>26</v>
      </c>
      <c r="B42" s="7" t="s">
        <v>35</v>
      </c>
      <c r="C42" s="7" t="s">
        <v>36</v>
      </c>
      <c r="D42" s="7" t="s">
        <v>48</v>
      </c>
      <c r="E42" s="7" t="s">
        <v>267</v>
      </c>
      <c r="F42" s="7">
        <v>98.0</v>
      </c>
      <c r="G42" s="7">
        <v>1.0</v>
      </c>
      <c r="H42" s="17"/>
      <c r="I42" s="7">
        <v>0.0</v>
      </c>
      <c r="J42" s="7">
        <v>1.0</v>
      </c>
    </row>
    <row r="43">
      <c r="A43" s="7" t="s">
        <v>26</v>
      </c>
      <c r="B43" s="7" t="s">
        <v>35</v>
      </c>
      <c r="C43" s="7" t="s">
        <v>54</v>
      </c>
      <c r="D43" s="7" t="s">
        <v>131</v>
      </c>
      <c r="E43" s="7" t="s">
        <v>265</v>
      </c>
      <c r="F43" s="7">
        <v>100.0</v>
      </c>
      <c r="G43" s="7">
        <v>1.0</v>
      </c>
      <c r="H43" s="17"/>
      <c r="I43" s="7">
        <v>1.0</v>
      </c>
      <c r="J43" s="7">
        <v>1.0</v>
      </c>
    </row>
    <row r="44">
      <c r="A44" s="7" t="s">
        <v>26</v>
      </c>
      <c r="B44" s="7" t="s">
        <v>35</v>
      </c>
      <c r="C44" s="7" t="s">
        <v>36</v>
      </c>
      <c r="D44" s="7" t="s">
        <v>37</v>
      </c>
      <c r="E44" s="7" t="s">
        <v>301</v>
      </c>
      <c r="F44" s="7">
        <v>95.0</v>
      </c>
      <c r="G44" s="7">
        <v>1.0</v>
      </c>
      <c r="H44" s="17"/>
      <c r="I44" s="7">
        <v>0.0</v>
      </c>
      <c r="J44" s="7">
        <v>1.0</v>
      </c>
    </row>
    <row r="45">
      <c r="A45" s="7" t="s">
        <v>26</v>
      </c>
      <c r="B45" s="7" t="s">
        <v>35</v>
      </c>
      <c r="C45" s="7" t="s">
        <v>36</v>
      </c>
      <c r="D45" s="7" t="s">
        <v>37</v>
      </c>
      <c r="E45" s="7" t="s">
        <v>305</v>
      </c>
      <c r="F45" s="7">
        <v>98.0</v>
      </c>
      <c r="G45" s="7">
        <v>1.0</v>
      </c>
      <c r="H45" s="17"/>
      <c r="I45" s="7">
        <v>0.0</v>
      </c>
      <c r="J45" s="7">
        <v>1.0</v>
      </c>
    </row>
    <row r="46">
      <c r="A46" s="7" t="s">
        <v>26</v>
      </c>
      <c r="B46" s="7" t="s">
        <v>35</v>
      </c>
      <c r="C46" s="7" t="s">
        <v>36</v>
      </c>
      <c r="D46" s="7" t="s">
        <v>37</v>
      </c>
      <c r="E46" s="7" t="s">
        <v>308</v>
      </c>
      <c r="F46" s="7">
        <v>95.0</v>
      </c>
      <c r="G46" s="7">
        <v>1.0</v>
      </c>
      <c r="H46" s="17"/>
      <c r="I46" s="7">
        <v>0.0</v>
      </c>
      <c r="J46" s="7">
        <v>1.0</v>
      </c>
    </row>
    <row r="47">
      <c r="A47" s="7" t="s">
        <v>26</v>
      </c>
      <c r="B47" s="7" t="s">
        <v>35</v>
      </c>
      <c r="C47" s="7" t="s">
        <v>36</v>
      </c>
      <c r="D47" s="7" t="s">
        <v>37</v>
      </c>
      <c r="E47" s="7" t="s">
        <v>310</v>
      </c>
      <c r="F47" s="7">
        <v>98.0</v>
      </c>
      <c r="G47" s="7">
        <v>1.0</v>
      </c>
      <c r="H47" s="17"/>
      <c r="I47" s="7">
        <v>0.0</v>
      </c>
      <c r="J47" s="7">
        <v>1.0</v>
      </c>
    </row>
    <row r="48">
      <c r="A48" s="7" t="s">
        <v>26</v>
      </c>
      <c r="B48" s="7" t="s">
        <v>35</v>
      </c>
      <c r="C48" s="7" t="s">
        <v>36</v>
      </c>
      <c r="D48" s="7" t="s">
        <v>48</v>
      </c>
      <c r="E48" s="7" t="s">
        <v>263</v>
      </c>
      <c r="F48" s="7">
        <v>95.0</v>
      </c>
      <c r="G48" s="7">
        <v>1.0</v>
      </c>
      <c r="H48" s="17"/>
      <c r="I48" s="7">
        <v>2.0</v>
      </c>
      <c r="J48" s="7">
        <v>1.0</v>
      </c>
    </row>
    <row r="49">
      <c r="A49" s="7" t="s">
        <v>26</v>
      </c>
      <c r="B49" s="7" t="s">
        <v>35</v>
      </c>
      <c r="C49" s="7" t="s">
        <v>36</v>
      </c>
      <c r="D49" s="7" t="s">
        <v>48</v>
      </c>
      <c r="E49" s="7" t="s">
        <v>254</v>
      </c>
      <c r="F49" s="7">
        <v>98.0</v>
      </c>
      <c r="G49" s="7">
        <v>1.0</v>
      </c>
      <c r="H49" s="17"/>
      <c r="I49" s="7">
        <v>2.0</v>
      </c>
      <c r="J49" s="7">
        <v>1.0</v>
      </c>
    </row>
    <row r="50">
      <c r="A50" s="7" t="s">
        <v>26</v>
      </c>
      <c r="B50" s="7" t="s">
        <v>35</v>
      </c>
      <c r="C50" s="7" t="s">
        <v>36</v>
      </c>
      <c r="D50" s="7" t="s">
        <v>48</v>
      </c>
      <c r="E50" s="7" t="s">
        <v>315</v>
      </c>
      <c r="F50" s="7">
        <v>95.0</v>
      </c>
      <c r="G50" s="7">
        <v>1.0</v>
      </c>
      <c r="H50" s="17"/>
      <c r="I50" s="7">
        <v>2.0</v>
      </c>
      <c r="J50" s="7">
        <v>1.0</v>
      </c>
    </row>
    <row r="51">
      <c r="A51" s="7" t="s">
        <v>26</v>
      </c>
      <c r="B51" s="7" t="s">
        <v>35</v>
      </c>
      <c r="C51" s="7" t="s">
        <v>36</v>
      </c>
      <c r="D51" s="7" t="s">
        <v>48</v>
      </c>
      <c r="E51" s="7" t="s">
        <v>324</v>
      </c>
      <c r="F51" s="7">
        <v>98.0</v>
      </c>
      <c r="G51" s="7">
        <v>1.0</v>
      </c>
      <c r="H51" s="17"/>
      <c r="I51" s="7">
        <v>2.0</v>
      </c>
      <c r="J51" s="7">
        <v>1.0</v>
      </c>
    </row>
    <row r="52">
      <c r="A52" s="7" t="s">
        <v>26</v>
      </c>
      <c r="B52" s="7" t="s">
        <v>35</v>
      </c>
      <c r="C52" s="7" t="s">
        <v>36</v>
      </c>
      <c r="D52" s="7" t="s">
        <v>48</v>
      </c>
      <c r="E52" s="7" t="s">
        <v>253</v>
      </c>
      <c r="F52" s="7">
        <v>95.0</v>
      </c>
      <c r="G52" s="7">
        <v>1.0</v>
      </c>
      <c r="H52" s="17"/>
      <c r="I52" s="7">
        <v>1.0</v>
      </c>
      <c r="J52" s="7">
        <v>1.0</v>
      </c>
    </row>
    <row r="53">
      <c r="A53" s="7" t="s">
        <v>26</v>
      </c>
      <c r="B53" s="7" t="s">
        <v>35</v>
      </c>
      <c r="C53" s="7" t="s">
        <v>36</v>
      </c>
      <c r="D53" s="7" t="s">
        <v>48</v>
      </c>
      <c r="E53" s="7" t="s">
        <v>251</v>
      </c>
      <c r="F53" s="7">
        <v>98.0</v>
      </c>
      <c r="G53" s="7">
        <v>1.0</v>
      </c>
      <c r="H53" s="17"/>
      <c r="I53" s="7">
        <v>1.0</v>
      </c>
      <c r="J53" s="7">
        <v>1.0</v>
      </c>
    </row>
    <row r="54">
      <c r="A54" s="7" t="s">
        <v>26</v>
      </c>
      <c r="B54" s="7" t="s">
        <v>35</v>
      </c>
      <c r="C54" s="7" t="s">
        <v>36</v>
      </c>
      <c r="D54" s="7" t="s">
        <v>107</v>
      </c>
      <c r="E54" s="7" t="s">
        <v>327</v>
      </c>
      <c r="F54" s="7">
        <v>69.0</v>
      </c>
      <c r="G54" s="7">
        <v>1.0</v>
      </c>
      <c r="H54" s="17"/>
      <c r="I54" s="7">
        <v>3.0</v>
      </c>
      <c r="J54" s="7">
        <v>4.0</v>
      </c>
    </row>
    <row r="55">
      <c r="A55" s="7" t="s">
        <v>26</v>
      </c>
      <c r="B55" s="7" t="s">
        <v>35</v>
      </c>
      <c r="C55" s="7" t="s">
        <v>54</v>
      </c>
      <c r="D55" s="7" t="s">
        <v>129</v>
      </c>
      <c r="E55" s="7" t="s">
        <v>329</v>
      </c>
      <c r="F55" s="7">
        <v>81.0</v>
      </c>
      <c r="G55" s="7">
        <v>1.0</v>
      </c>
      <c r="H55" s="17"/>
      <c r="I55" s="7">
        <v>3.0</v>
      </c>
      <c r="J55" s="7">
        <v>3.0</v>
      </c>
    </row>
    <row r="56">
      <c r="A56" s="7" t="s">
        <v>26</v>
      </c>
      <c r="B56" s="7" t="s">
        <v>35</v>
      </c>
      <c r="C56" s="7" t="s">
        <v>36</v>
      </c>
      <c r="D56" s="7" t="s">
        <v>153</v>
      </c>
      <c r="E56" s="7" t="s">
        <v>235</v>
      </c>
      <c r="F56" s="7">
        <v>95.0</v>
      </c>
      <c r="G56" s="7">
        <v>1.0</v>
      </c>
      <c r="H56" s="17"/>
      <c r="I56" s="7">
        <v>2.0</v>
      </c>
      <c r="J56" s="7">
        <v>1.0</v>
      </c>
    </row>
    <row r="57">
      <c r="A57" s="7" t="s">
        <v>26</v>
      </c>
      <c r="B57" s="7" t="s">
        <v>35</v>
      </c>
      <c r="C57" s="7" t="s">
        <v>36</v>
      </c>
      <c r="D57" s="7" t="s">
        <v>153</v>
      </c>
      <c r="E57" s="7" t="s">
        <v>234</v>
      </c>
      <c r="F57" s="7">
        <v>98.0</v>
      </c>
      <c r="G57" s="7">
        <v>1.0</v>
      </c>
      <c r="H57" s="17"/>
      <c r="I57" s="7">
        <v>2.0</v>
      </c>
      <c r="J57" s="7">
        <v>1.0</v>
      </c>
    </row>
    <row r="58">
      <c r="A58" s="7" t="s">
        <v>26</v>
      </c>
      <c r="B58" s="7" t="s">
        <v>35</v>
      </c>
      <c r="C58" s="7" t="s">
        <v>101</v>
      </c>
      <c r="D58" s="7" t="s">
        <v>230</v>
      </c>
      <c r="E58" s="7" t="s">
        <v>233</v>
      </c>
      <c r="F58" s="7">
        <v>100.0</v>
      </c>
      <c r="G58" s="7">
        <v>1.0</v>
      </c>
      <c r="H58" s="17"/>
      <c r="I58" s="7">
        <v>0.0</v>
      </c>
      <c r="J58" s="7">
        <v>1.0</v>
      </c>
    </row>
    <row r="59">
      <c r="A59" s="7" t="s">
        <v>26</v>
      </c>
      <c r="B59" s="7" t="s">
        <v>35</v>
      </c>
      <c r="C59" s="7" t="s">
        <v>54</v>
      </c>
      <c r="D59" s="7" t="s">
        <v>106</v>
      </c>
      <c r="E59" s="7" t="s">
        <v>331</v>
      </c>
      <c r="F59" s="7">
        <v>86.0</v>
      </c>
      <c r="G59" s="7">
        <v>1.0</v>
      </c>
      <c r="H59" s="17"/>
      <c r="I59" s="7">
        <v>2.0</v>
      </c>
      <c r="J59" s="7">
        <v>2.0</v>
      </c>
    </row>
    <row r="60">
      <c r="A60" s="7" t="s">
        <v>26</v>
      </c>
      <c r="B60" s="7" t="s">
        <v>35</v>
      </c>
      <c r="C60" s="7" t="s">
        <v>101</v>
      </c>
      <c r="D60" s="7" t="s">
        <v>230</v>
      </c>
      <c r="E60" s="7" t="s">
        <v>231</v>
      </c>
      <c r="F60" s="7">
        <v>82.0</v>
      </c>
      <c r="G60" s="7">
        <v>1.0</v>
      </c>
      <c r="H60" s="17"/>
      <c r="I60" s="7">
        <v>3.0</v>
      </c>
      <c r="J60" s="7">
        <v>2.0</v>
      </c>
    </row>
    <row r="61">
      <c r="A61" s="7" t="s">
        <v>26</v>
      </c>
      <c r="B61" s="7" t="s">
        <v>35</v>
      </c>
      <c r="C61" s="7" t="s">
        <v>101</v>
      </c>
      <c r="D61" s="7" t="s">
        <v>145</v>
      </c>
      <c r="E61" s="7" t="s">
        <v>229</v>
      </c>
      <c r="F61" s="7">
        <v>94.0</v>
      </c>
      <c r="G61" s="7">
        <v>1.0</v>
      </c>
      <c r="H61" s="17"/>
      <c r="I61" s="7">
        <v>2.0</v>
      </c>
      <c r="J61" s="7">
        <v>1.0</v>
      </c>
    </row>
    <row r="62">
      <c r="A62" s="7" t="s">
        <v>26</v>
      </c>
      <c r="B62" s="7" t="s">
        <v>35</v>
      </c>
      <c r="C62" s="7" t="s">
        <v>210</v>
      </c>
      <c r="D62" s="7" t="s">
        <v>212</v>
      </c>
      <c r="E62" s="7" t="s">
        <v>213</v>
      </c>
      <c r="F62" s="7">
        <v>70.0</v>
      </c>
      <c r="G62" s="7">
        <v>1.0</v>
      </c>
      <c r="H62" s="17"/>
      <c r="I62" s="7">
        <v>10.0</v>
      </c>
      <c r="J62" s="7">
        <v>5.0</v>
      </c>
    </row>
    <row r="63">
      <c r="A63" s="7" t="s">
        <v>26</v>
      </c>
      <c r="B63" s="7" t="s">
        <v>35</v>
      </c>
      <c r="C63" s="7" t="s">
        <v>101</v>
      </c>
      <c r="D63" s="7" t="s">
        <v>110</v>
      </c>
      <c r="E63" s="7" t="s">
        <v>189</v>
      </c>
      <c r="F63" s="7">
        <v>64.0</v>
      </c>
      <c r="G63" s="7">
        <v>1.0</v>
      </c>
      <c r="H63" s="17"/>
      <c r="I63" s="7">
        <v>4.0</v>
      </c>
      <c r="J63" s="7">
        <v>6.0</v>
      </c>
    </row>
    <row r="64">
      <c r="A64" s="7" t="s">
        <v>26</v>
      </c>
      <c r="B64" s="7" t="s">
        <v>35</v>
      </c>
      <c r="C64" s="7" t="s">
        <v>101</v>
      </c>
      <c r="D64" s="7" t="s">
        <v>186</v>
      </c>
      <c r="E64" s="7" t="s">
        <v>187</v>
      </c>
      <c r="F64" s="7">
        <v>100.0</v>
      </c>
      <c r="G64" s="7">
        <v>1.0</v>
      </c>
      <c r="H64" s="17"/>
      <c r="I64" s="7">
        <v>0.0</v>
      </c>
      <c r="J64" s="7">
        <v>0.0</v>
      </c>
    </row>
    <row r="65">
      <c r="A65" s="7" t="s">
        <v>26</v>
      </c>
      <c r="B65" s="7" t="s">
        <v>35</v>
      </c>
      <c r="C65" s="7" t="s">
        <v>101</v>
      </c>
      <c r="D65" s="7" t="s">
        <v>184</v>
      </c>
      <c r="E65" s="7" t="s">
        <v>185</v>
      </c>
      <c r="F65" s="7">
        <v>89.0</v>
      </c>
      <c r="G65" s="7">
        <v>1.0</v>
      </c>
      <c r="H65" s="17"/>
      <c r="I65" s="7">
        <v>4.0</v>
      </c>
      <c r="J65" s="7">
        <v>1.0</v>
      </c>
    </row>
    <row r="66">
      <c r="A66" s="7" t="s">
        <v>26</v>
      </c>
      <c r="B66" s="7" t="s">
        <v>35</v>
      </c>
      <c r="C66" s="7" t="s">
        <v>36</v>
      </c>
      <c r="D66" s="7" t="s">
        <v>37</v>
      </c>
      <c r="E66" s="7" t="s">
        <v>359</v>
      </c>
      <c r="F66" s="7">
        <v>95.0</v>
      </c>
      <c r="G66" s="7">
        <v>1.0</v>
      </c>
      <c r="H66" s="17"/>
      <c r="I66" s="7">
        <v>0.0</v>
      </c>
      <c r="J66" s="7">
        <v>1.0</v>
      </c>
    </row>
    <row r="67">
      <c r="A67" s="7" t="s">
        <v>26</v>
      </c>
      <c r="B67" s="7" t="s">
        <v>35</v>
      </c>
      <c r="C67" s="7" t="s">
        <v>36</v>
      </c>
      <c r="D67" s="7" t="s">
        <v>37</v>
      </c>
      <c r="E67" s="7" t="s">
        <v>360</v>
      </c>
      <c r="F67" s="7">
        <v>98.0</v>
      </c>
      <c r="G67" s="7">
        <v>1.0</v>
      </c>
      <c r="H67" s="17"/>
      <c r="I67" s="7">
        <v>0.0</v>
      </c>
      <c r="J67" s="7">
        <v>1.0</v>
      </c>
    </row>
    <row r="68">
      <c r="A68" s="7" t="s">
        <v>26</v>
      </c>
      <c r="B68" s="7" t="s">
        <v>35</v>
      </c>
      <c r="C68" s="7" t="s">
        <v>36</v>
      </c>
      <c r="D68" s="7" t="s">
        <v>37</v>
      </c>
      <c r="E68" s="7" t="s">
        <v>368</v>
      </c>
      <c r="F68" s="7">
        <v>95.0</v>
      </c>
      <c r="G68" s="7">
        <v>1.0</v>
      </c>
      <c r="H68" s="17"/>
      <c r="I68" s="7">
        <v>1.0</v>
      </c>
      <c r="J68" s="7">
        <v>1.0</v>
      </c>
    </row>
    <row r="69">
      <c r="A69" s="7" t="s">
        <v>26</v>
      </c>
      <c r="B69" s="7" t="s">
        <v>35</v>
      </c>
      <c r="C69" s="7" t="s">
        <v>36</v>
      </c>
      <c r="D69" s="7" t="s">
        <v>37</v>
      </c>
      <c r="E69" s="7" t="s">
        <v>369</v>
      </c>
      <c r="F69" s="7">
        <v>98.0</v>
      </c>
      <c r="G69" s="7">
        <v>1.0</v>
      </c>
      <c r="H69" s="17"/>
      <c r="I69" s="7">
        <v>1.0</v>
      </c>
      <c r="J69" s="7">
        <v>1.0</v>
      </c>
    </row>
    <row r="70">
      <c r="A70" s="7" t="s">
        <v>26</v>
      </c>
      <c r="B70" s="7" t="s">
        <v>35</v>
      </c>
      <c r="C70" s="7" t="s">
        <v>54</v>
      </c>
      <c r="D70" s="7" t="s">
        <v>137</v>
      </c>
      <c r="E70" s="7" t="s">
        <v>371</v>
      </c>
      <c r="F70" s="7">
        <v>81.0</v>
      </c>
      <c r="G70" s="7">
        <v>1.0</v>
      </c>
      <c r="H70" s="17"/>
      <c r="I70" s="7">
        <v>3.0</v>
      </c>
      <c r="J70" s="7">
        <v>3.0</v>
      </c>
    </row>
    <row r="71">
      <c r="A71" s="7" t="s">
        <v>26</v>
      </c>
      <c r="B71" s="7" t="s">
        <v>35</v>
      </c>
      <c r="C71" s="7" t="s">
        <v>36</v>
      </c>
      <c r="D71" s="7" t="s">
        <v>37</v>
      </c>
      <c r="E71" s="7" t="s">
        <v>372</v>
      </c>
      <c r="F71" s="7">
        <v>95.0</v>
      </c>
      <c r="G71" s="7">
        <v>1.0</v>
      </c>
      <c r="H71" s="17"/>
      <c r="I71" s="7">
        <v>0.0</v>
      </c>
      <c r="J71" s="7">
        <v>1.0</v>
      </c>
    </row>
    <row r="72">
      <c r="A72" s="7" t="s">
        <v>26</v>
      </c>
      <c r="B72" s="7" t="s">
        <v>35</v>
      </c>
      <c r="C72" s="7" t="s">
        <v>36</v>
      </c>
      <c r="D72" s="7" t="s">
        <v>37</v>
      </c>
      <c r="E72" s="7" t="s">
        <v>373</v>
      </c>
      <c r="F72" s="7">
        <v>98.0</v>
      </c>
      <c r="G72" s="7">
        <v>1.0</v>
      </c>
      <c r="H72" s="17"/>
      <c r="I72" s="7">
        <v>0.0</v>
      </c>
      <c r="J72" s="7">
        <v>1.0</v>
      </c>
    </row>
    <row r="73">
      <c r="A73" s="7" t="s">
        <v>26</v>
      </c>
      <c r="B73" s="7" t="s">
        <v>35</v>
      </c>
      <c r="C73" s="7" t="s">
        <v>36</v>
      </c>
      <c r="D73" s="7" t="s">
        <v>343</v>
      </c>
      <c r="E73" s="7" t="s">
        <v>180</v>
      </c>
      <c r="F73" s="7">
        <v>95.0</v>
      </c>
      <c r="G73" s="7">
        <v>1.0</v>
      </c>
      <c r="H73" s="17"/>
      <c r="I73" s="7">
        <v>0.0</v>
      </c>
      <c r="J73" s="7">
        <v>1.0</v>
      </c>
    </row>
    <row r="74">
      <c r="A74" s="7" t="s">
        <v>26</v>
      </c>
      <c r="B74" s="7" t="s">
        <v>35</v>
      </c>
      <c r="C74" s="7" t="s">
        <v>36</v>
      </c>
      <c r="D74" s="7" t="s">
        <v>242</v>
      </c>
      <c r="E74" s="7" t="s">
        <v>180</v>
      </c>
      <c r="F74" s="7">
        <v>95.0</v>
      </c>
      <c r="G74" s="7">
        <v>1.0</v>
      </c>
      <c r="H74" s="17"/>
      <c r="I74" s="7">
        <v>0.0</v>
      </c>
      <c r="J74" s="7">
        <v>1.0</v>
      </c>
    </row>
    <row r="75">
      <c r="A75" s="7" t="s">
        <v>26</v>
      </c>
      <c r="B75" s="7" t="s">
        <v>35</v>
      </c>
      <c r="C75" s="7" t="s">
        <v>36</v>
      </c>
      <c r="D75" s="7" t="s">
        <v>37</v>
      </c>
      <c r="E75" s="7" t="s">
        <v>180</v>
      </c>
      <c r="F75" s="7">
        <v>95.0</v>
      </c>
      <c r="G75" s="7">
        <v>1.0</v>
      </c>
      <c r="H75" s="17"/>
      <c r="I75" s="7">
        <v>0.0</v>
      </c>
      <c r="J75" s="7">
        <v>1.0</v>
      </c>
    </row>
    <row r="76">
      <c r="A76" s="7" t="s">
        <v>26</v>
      </c>
      <c r="B76" s="7" t="s">
        <v>35</v>
      </c>
      <c r="C76" s="7" t="s">
        <v>36</v>
      </c>
      <c r="D76" s="7" t="s">
        <v>343</v>
      </c>
      <c r="E76" s="7" t="s">
        <v>178</v>
      </c>
      <c r="F76" s="7">
        <v>98.0</v>
      </c>
      <c r="G76" s="7">
        <v>1.0</v>
      </c>
      <c r="H76" s="17"/>
      <c r="I76" s="7">
        <v>0.0</v>
      </c>
      <c r="J76" s="7">
        <v>1.0</v>
      </c>
    </row>
    <row r="77">
      <c r="A77" s="7" t="s">
        <v>26</v>
      </c>
      <c r="B77" s="7" t="s">
        <v>35</v>
      </c>
      <c r="C77" s="7" t="s">
        <v>36</v>
      </c>
      <c r="D77" s="7" t="s">
        <v>242</v>
      </c>
      <c r="E77" s="7" t="s">
        <v>178</v>
      </c>
      <c r="F77" s="7">
        <v>98.0</v>
      </c>
      <c r="G77" s="7">
        <v>1.0</v>
      </c>
      <c r="H77" s="17"/>
      <c r="I77" s="7">
        <v>0.0</v>
      </c>
      <c r="J77" s="7">
        <v>1.0</v>
      </c>
    </row>
    <row r="78">
      <c r="A78" s="7" t="s">
        <v>26</v>
      </c>
      <c r="B78" s="7" t="s">
        <v>35</v>
      </c>
      <c r="C78" s="7" t="s">
        <v>36</v>
      </c>
      <c r="D78" s="7" t="s">
        <v>37</v>
      </c>
      <c r="E78" s="7" t="s">
        <v>178</v>
      </c>
      <c r="F78" s="7">
        <v>98.0</v>
      </c>
      <c r="G78" s="7">
        <v>1.0</v>
      </c>
      <c r="H78" s="17"/>
      <c r="I78" s="7">
        <v>0.0</v>
      </c>
      <c r="J78" s="7">
        <v>1.0</v>
      </c>
    </row>
    <row r="79">
      <c r="A79" s="7" t="s">
        <v>26</v>
      </c>
      <c r="B79" s="7" t="s">
        <v>35</v>
      </c>
      <c r="C79" s="7" t="s">
        <v>101</v>
      </c>
      <c r="D79" s="7" t="s">
        <v>103</v>
      </c>
      <c r="E79" s="7" t="s">
        <v>176</v>
      </c>
      <c r="F79" s="7">
        <v>100.0</v>
      </c>
      <c r="G79" s="7">
        <v>1.0</v>
      </c>
      <c r="H79" s="17"/>
      <c r="I79" s="7">
        <v>1.0</v>
      </c>
      <c r="J79" s="7">
        <v>1.0</v>
      </c>
    </row>
    <row r="80">
      <c r="A80" s="7" t="s">
        <v>26</v>
      </c>
      <c r="B80" s="7" t="s">
        <v>35</v>
      </c>
      <c r="C80" s="7" t="s">
        <v>36</v>
      </c>
      <c r="D80" s="7" t="s">
        <v>80</v>
      </c>
      <c r="E80" s="7" t="s">
        <v>387</v>
      </c>
      <c r="F80" s="7">
        <v>95.0</v>
      </c>
      <c r="G80" s="7">
        <v>1.0</v>
      </c>
      <c r="H80" s="17"/>
      <c r="I80" s="7">
        <v>0.0</v>
      </c>
      <c r="J80" s="7">
        <v>1.0</v>
      </c>
    </row>
    <row r="81">
      <c r="A81" s="7" t="s">
        <v>26</v>
      </c>
      <c r="B81" s="7" t="s">
        <v>35</v>
      </c>
      <c r="C81" s="7" t="s">
        <v>36</v>
      </c>
      <c r="D81" s="7" t="s">
        <v>80</v>
      </c>
      <c r="E81" s="7" t="s">
        <v>389</v>
      </c>
      <c r="F81" s="7">
        <v>98.0</v>
      </c>
      <c r="G81" s="7">
        <v>1.0</v>
      </c>
      <c r="H81" s="17"/>
      <c r="I81" s="7">
        <v>0.0</v>
      </c>
      <c r="J81" s="7">
        <v>1.0</v>
      </c>
    </row>
    <row r="82">
      <c r="A82" s="7" t="s">
        <v>26</v>
      </c>
      <c r="B82" s="7" t="s">
        <v>35</v>
      </c>
      <c r="C82" s="7" t="s">
        <v>36</v>
      </c>
      <c r="D82" s="7" t="s">
        <v>80</v>
      </c>
      <c r="E82" s="7" t="s">
        <v>390</v>
      </c>
      <c r="F82" s="7">
        <v>95.0</v>
      </c>
      <c r="G82" s="7">
        <v>1.0</v>
      </c>
      <c r="H82" s="17"/>
      <c r="I82" s="7">
        <v>0.0</v>
      </c>
      <c r="J82" s="7">
        <v>1.0</v>
      </c>
    </row>
    <row r="83">
      <c r="A83" s="7" t="s">
        <v>26</v>
      </c>
      <c r="B83" s="7" t="s">
        <v>35</v>
      </c>
      <c r="C83" s="7" t="s">
        <v>36</v>
      </c>
      <c r="D83" s="7" t="s">
        <v>80</v>
      </c>
      <c r="E83" s="7" t="s">
        <v>392</v>
      </c>
      <c r="F83" s="7">
        <v>98.0</v>
      </c>
      <c r="G83" s="7">
        <v>1.0</v>
      </c>
      <c r="H83" s="17"/>
      <c r="I83" s="7">
        <v>0.0</v>
      </c>
      <c r="J83" s="7">
        <v>1.0</v>
      </c>
    </row>
    <row r="84">
      <c r="A84" s="7" t="s">
        <v>26</v>
      </c>
      <c r="B84" s="7" t="s">
        <v>35</v>
      </c>
      <c r="C84" s="7" t="s">
        <v>36</v>
      </c>
      <c r="D84" s="7" t="s">
        <v>80</v>
      </c>
      <c r="E84" s="7" t="s">
        <v>395</v>
      </c>
      <c r="F84" s="7">
        <v>95.0</v>
      </c>
      <c r="G84" s="7">
        <v>1.0</v>
      </c>
      <c r="H84" s="17"/>
      <c r="I84" s="7">
        <v>0.0</v>
      </c>
      <c r="J84" s="7">
        <v>1.0</v>
      </c>
    </row>
    <row r="85">
      <c r="A85" s="7" t="s">
        <v>26</v>
      </c>
      <c r="B85" s="7" t="s">
        <v>35</v>
      </c>
      <c r="C85" s="7" t="s">
        <v>36</v>
      </c>
      <c r="D85" s="7" t="s">
        <v>80</v>
      </c>
      <c r="E85" s="7" t="s">
        <v>396</v>
      </c>
      <c r="F85" s="7">
        <v>98.0</v>
      </c>
      <c r="G85" s="7">
        <v>1.0</v>
      </c>
      <c r="H85" s="17"/>
      <c r="I85" s="7">
        <v>0.0</v>
      </c>
      <c r="J85" s="7">
        <v>1.0</v>
      </c>
    </row>
    <row r="86">
      <c r="A86" s="7" t="s">
        <v>26</v>
      </c>
      <c r="B86" s="7" t="s">
        <v>35</v>
      </c>
      <c r="C86" s="7" t="s">
        <v>36</v>
      </c>
      <c r="D86" s="7" t="s">
        <v>37</v>
      </c>
      <c r="E86" s="7" t="s">
        <v>400</v>
      </c>
      <c r="F86" s="7">
        <v>95.0</v>
      </c>
      <c r="G86" s="7">
        <v>1.0</v>
      </c>
      <c r="H86" s="17"/>
      <c r="I86" s="7">
        <v>0.0</v>
      </c>
      <c r="J86" s="7">
        <v>1.0</v>
      </c>
    </row>
    <row r="87">
      <c r="A87" s="7" t="s">
        <v>26</v>
      </c>
      <c r="B87" s="7" t="s">
        <v>35</v>
      </c>
      <c r="C87" s="7" t="s">
        <v>36</v>
      </c>
      <c r="D87" s="7" t="s">
        <v>37</v>
      </c>
      <c r="E87" s="7" t="s">
        <v>403</v>
      </c>
      <c r="F87" s="7">
        <v>98.0</v>
      </c>
      <c r="G87" s="7">
        <v>1.0</v>
      </c>
      <c r="H87" s="17"/>
      <c r="I87" s="7">
        <v>0.0</v>
      </c>
      <c r="J87" s="7">
        <v>1.0</v>
      </c>
    </row>
    <row r="88">
      <c r="A88" s="7" t="s">
        <v>26</v>
      </c>
      <c r="B88" s="7" t="s">
        <v>35</v>
      </c>
      <c r="C88" s="7" t="s">
        <v>36</v>
      </c>
      <c r="D88" s="7" t="s">
        <v>37</v>
      </c>
      <c r="E88" s="7" t="s">
        <v>408</v>
      </c>
      <c r="F88" s="7">
        <v>95.0</v>
      </c>
      <c r="G88" s="7">
        <v>1.0</v>
      </c>
      <c r="H88" s="17"/>
      <c r="I88" s="7">
        <v>0.0</v>
      </c>
      <c r="J88" s="7">
        <v>1.0</v>
      </c>
    </row>
    <row r="89">
      <c r="A89" s="7" t="s">
        <v>26</v>
      </c>
      <c r="B89" s="7" t="s">
        <v>35</v>
      </c>
      <c r="C89" s="7" t="s">
        <v>36</v>
      </c>
      <c r="D89" s="7" t="s">
        <v>37</v>
      </c>
      <c r="E89" s="7" t="s">
        <v>409</v>
      </c>
      <c r="F89" s="7">
        <v>98.0</v>
      </c>
      <c r="G89" s="7">
        <v>1.0</v>
      </c>
      <c r="H89" s="17"/>
      <c r="I89" s="7">
        <v>0.0</v>
      </c>
      <c r="J89" s="7">
        <v>1.0</v>
      </c>
    </row>
    <row r="90">
      <c r="A90" s="7" t="s">
        <v>26</v>
      </c>
      <c r="B90" s="7" t="s">
        <v>35</v>
      </c>
      <c r="C90" s="7" t="s">
        <v>54</v>
      </c>
      <c r="D90" s="7" t="s">
        <v>106</v>
      </c>
      <c r="E90" s="7" t="s">
        <v>173</v>
      </c>
      <c r="F90" s="7">
        <v>68.0</v>
      </c>
      <c r="G90" s="7">
        <v>1.0</v>
      </c>
      <c r="H90" s="17"/>
      <c r="I90" s="7">
        <v>5.0</v>
      </c>
      <c r="J90" s="7">
        <v>6.0</v>
      </c>
    </row>
    <row r="91">
      <c r="A91" s="7" t="s">
        <v>26</v>
      </c>
      <c r="B91" s="7" t="s">
        <v>35</v>
      </c>
      <c r="C91" s="7" t="s">
        <v>36</v>
      </c>
      <c r="D91" s="7" t="s">
        <v>37</v>
      </c>
      <c r="E91" s="7" t="s">
        <v>411</v>
      </c>
      <c r="F91" s="7">
        <v>95.0</v>
      </c>
      <c r="G91" s="7">
        <v>1.0</v>
      </c>
      <c r="H91" s="17"/>
      <c r="I91" s="7">
        <v>0.0</v>
      </c>
      <c r="J91" s="7">
        <v>1.0</v>
      </c>
    </row>
    <row r="92">
      <c r="A92" s="7" t="s">
        <v>26</v>
      </c>
      <c r="B92" s="7" t="s">
        <v>35</v>
      </c>
      <c r="C92" s="7" t="s">
        <v>36</v>
      </c>
      <c r="D92" s="7" t="s">
        <v>37</v>
      </c>
      <c r="E92" s="7" t="s">
        <v>414</v>
      </c>
      <c r="F92" s="7">
        <v>98.0</v>
      </c>
      <c r="G92" s="7">
        <v>1.0</v>
      </c>
      <c r="H92" s="17"/>
      <c r="I92" s="7">
        <v>0.0</v>
      </c>
      <c r="J92" s="7">
        <v>1.0</v>
      </c>
    </row>
    <row r="93">
      <c r="A93" s="7" t="s">
        <v>26</v>
      </c>
      <c r="B93" s="7" t="s">
        <v>35</v>
      </c>
      <c r="C93" s="7" t="s">
        <v>54</v>
      </c>
      <c r="D93" s="7" t="s">
        <v>56</v>
      </c>
      <c r="E93" s="7" t="s">
        <v>433</v>
      </c>
      <c r="F93" s="7">
        <v>71.0</v>
      </c>
      <c r="G93" s="7">
        <v>1.0</v>
      </c>
      <c r="H93" s="17"/>
      <c r="I93" s="7">
        <v>6.0</v>
      </c>
      <c r="J93" s="7">
        <v>6.0</v>
      </c>
    </row>
    <row r="94">
      <c r="A94" s="7" t="s">
        <v>26</v>
      </c>
      <c r="B94" s="7" t="s">
        <v>35</v>
      </c>
      <c r="C94" s="7" t="s">
        <v>54</v>
      </c>
      <c r="D94" s="7" t="s">
        <v>56</v>
      </c>
      <c r="E94" s="7" t="s">
        <v>434</v>
      </c>
      <c r="F94" s="7">
        <v>90.0</v>
      </c>
      <c r="G94" s="7">
        <v>1.0</v>
      </c>
      <c r="H94" s="17"/>
      <c r="I94" s="7">
        <v>4.0</v>
      </c>
      <c r="J94" s="7">
        <v>1.0</v>
      </c>
    </row>
    <row r="95">
      <c r="A95" s="7" t="s">
        <v>26</v>
      </c>
      <c r="B95" s="7" t="s">
        <v>35</v>
      </c>
      <c r="C95" s="7" t="s">
        <v>36</v>
      </c>
      <c r="D95" s="7" t="s">
        <v>80</v>
      </c>
      <c r="E95" s="7" t="s">
        <v>435</v>
      </c>
      <c r="F95" s="7">
        <v>95.0</v>
      </c>
      <c r="G95" s="7">
        <v>1.0</v>
      </c>
      <c r="H95" s="17"/>
      <c r="I95" s="7">
        <v>0.0</v>
      </c>
      <c r="J95" s="7">
        <v>1.0</v>
      </c>
    </row>
    <row r="96">
      <c r="A96" s="7" t="s">
        <v>26</v>
      </c>
      <c r="B96" s="7" t="s">
        <v>35</v>
      </c>
      <c r="C96" s="7" t="s">
        <v>36</v>
      </c>
      <c r="D96" s="7" t="s">
        <v>80</v>
      </c>
      <c r="E96" s="7" t="s">
        <v>437</v>
      </c>
      <c r="F96" s="7">
        <v>98.0</v>
      </c>
      <c r="G96" s="7">
        <v>1.0</v>
      </c>
      <c r="H96" s="17"/>
      <c r="I96" s="7">
        <v>0.0</v>
      </c>
      <c r="J96" s="7">
        <v>1.0</v>
      </c>
    </row>
    <row r="97">
      <c r="A97" s="7" t="s">
        <v>26</v>
      </c>
      <c r="B97" s="7" t="s">
        <v>35</v>
      </c>
      <c r="C97" s="7" t="s">
        <v>36</v>
      </c>
      <c r="D97" s="7" t="s">
        <v>80</v>
      </c>
      <c r="E97" s="7" t="s">
        <v>440</v>
      </c>
      <c r="F97" s="7">
        <v>95.0</v>
      </c>
      <c r="G97" s="7">
        <v>1.0</v>
      </c>
      <c r="H97" s="17"/>
      <c r="I97" s="7">
        <v>0.0</v>
      </c>
      <c r="J97" s="7">
        <v>1.0</v>
      </c>
    </row>
    <row r="98">
      <c r="A98" s="7" t="s">
        <v>26</v>
      </c>
      <c r="B98" s="7" t="s">
        <v>35</v>
      </c>
      <c r="C98" s="7" t="s">
        <v>36</v>
      </c>
      <c r="D98" s="7" t="s">
        <v>80</v>
      </c>
      <c r="E98" s="7" t="s">
        <v>445</v>
      </c>
      <c r="F98" s="7">
        <v>98.0</v>
      </c>
      <c r="G98" s="7">
        <v>1.0</v>
      </c>
      <c r="H98" s="17"/>
      <c r="I98" s="7">
        <v>0.0</v>
      </c>
      <c r="J98" s="7">
        <v>1.0</v>
      </c>
    </row>
    <row r="99">
      <c r="A99" s="7" t="s">
        <v>26</v>
      </c>
      <c r="B99" s="7" t="s">
        <v>35</v>
      </c>
      <c r="C99" s="7" t="s">
        <v>36</v>
      </c>
      <c r="D99" s="7" t="s">
        <v>83</v>
      </c>
      <c r="E99" s="7" t="s">
        <v>168</v>
      </c>
      <c r="F99" s="7">
        <v>95.0</v>
      </c>
      <c r="G99" s="7">
        <v>1.0</v>
      </c>
      <c r="H99" s="17"/>
      <c r="I99" s="7">
        <v>0.0</v>
      </c>
      <c r="J99" s="7">
        <v>1.0</v>
      </c>
    </row>
    <row r="100">
      <c r="A100" s="7" t="s">
        <v>26</v>
      </c>
      <c r="B100" s="7" t="s">
        <v>35</v>
      </c>
      <c r="C100" s="7" t="s">
        <v>36</v>
      </c>
      <c r="D100" s="7" t="s">
        <v>83</v>
      </c>
      <c r="E100" s="7" t="s">
        <v>167</v>
      </c>
      <c r="F100" s="7">
        <v>98.0</v>
      </c>
      <c r="G100" s="7">
        <v>1.0</v>
      </c>
      <c r="H100" s="17"/>
      <c r="I100" s="7">
        <v>0.0</v>
      </c>
      <c r="J100" s="7">
        <v>1.0</v>
      </c>
    </row>
    <row r="101">
      <c r="A101" s="7" t="s">
        <v>26</v>
      </c>
      <c r="B101" s="7" t="s">
        <v>35</v>
      </c>
      <c r="C101" s="7" t="s">
        <v>36</v>
      </c>
      <c r="D101" s="7" t="s">
        <v>50</v>
      </c>
      <c r="E101" s="7" t="s">
        <v>452</v>
      </c>
      <c r="F101" s="7">
        <v>95.0</v>
      </c>
      <c r="G101" s="7">
        <v>1.0</v>
      </c>
      <c r="H101" s="17"/>
      <c r="I101" s="7">
        <v>0.0</v>
      </c>
      <c r="J101" s="7">
        <v>1.0</v>
      </c>
    </row>
    <row r="102">
      <c r="A102" s="7" t="s">
        <v>26</v>
      </c>
      <c r="B102" s="7" t="s">
        <v>35</v>
      </c>
      <c r="C102" s="7" t="s">
        <v>36</v>
      </c>
      <c r="D102" s="7" t="s">
        <v>50</v>
      </c>
      <c r="E102" s="7" t="s">
        <v>455</v>
      </c>
      <c r="F102" s="7">
        <v>98.0</v>
      </c>
      <c r="G102" s="7">
        <v>1.0</v>
      </c>
      <c r="H102" s="17"/>
      <c r="I102" s="7">
        <v>0.0</v>
      </c>
      <c r="J102" s="7">
        <v>1.0</v>
      </c>
    </row>
    <row r="103">
      <c r="A103" s="7" t="s">
        <v>26</v>
      </c>
      <c r="B103" s="7" t="s">
        <v>35</v>
      </c>
      <c r="C103" s="7" t="s">
        <v>36</v>
      </c>
      <c r="D103" s="7" t="s">
        <v>94</v>
      </c>
      <c r="E103" s="7" t="s">
        <v>421</v>
      </c>
      <c r="F103" s="7">
        <v>95.0</v>
      </c>
      <c r="G103" s="7">
        <v>1.0</v>
      </c>
      <c r="H103" s="17"/>
      <c r="I103" s="7">
        <v>0.0</v>
      </c>
      <c r="J103" s="7">
        <v>1.0</v>
      </c>
    </row>
    <row r="104">
      <c r="A104" s="7" t="s">
        <v>26</v>
      </c>
      <c r="B104" s="7" t="s">
        <v>35</v>
      </c>
      <c r="C104" s="7" t="s">
        <v>36</v>
      </c>
      <c r="D104" s="7" t="s">
        <v>94</v>
      </c>
      <c r="E104" s="7" t="s">
        <v>420</v>
      </c>
      <c r="F104" s="7">
        <v>98.0</v>
      </c>
      <c r="G104" s="7">
        <v>1.0</v>
      </c>
      <c r="H104" s="17"/>
      <c r="I104" s="7">
        <v>0.0</v>
      </c>
      <c r="J104" s="7">
        <v>1.0</v>
      </c>
    </row>
    <row r="105">
      <c r="A105" s="7" t="s">
        <v>26</v>
      </c>
      <c r="B105" s="7" t="s">
        <v>35</v>
      </c>
      <c r="C105" s="7" t="s">
        <v>99</v>
      </c>
      <c r="D105" s="7" t="s">
        <v>100</v>
      </c>
      <c r="E105" s="7" t="s">
        <v>418</v>
      </c>
      <c r="F105" s="7">
        <v>95.0</v>
      </c>
      <c r="G105" s="7">
        <v>1.0</v>
      </c>
      <c r="H105" s="17"/>
      <c r="I105" s="7">
        <v>0.0</v>
      </c>
      <c r="J105" s="7">
        <v>1.0</v>
      </c>
    </row>
    <row r="106">
      <c r="A106" s="7" t="s">
        <v>26</v>
      </c>
      <c r="B106" s="7" t="s">
        <v>35</v>
      </c>
      <c r="C106" s="7" t="s">
        <v>99</v>
      </c>
      <c r="D106" s="7" t="s">
        <v>100</v>
      </c>
      <c r="E106" s="7" t="s">
        <v>417</v>
      </c>
      <c r="F106" s="7">
        <v>98.0</v>
      </c>
      <c r="G106" s="7">
        <v>1.0</v>
      </c>
      <c r="H106" s="17"/>
      <c r="I106" s="7">
        <v>0.0</v>
      </c>
      <c r="J106" s="7">
        <v>1.0</v>
      </c>
    </row>
    <row r="107">
      <c r="A107" s="7" t="s">
        <v>26</v>
      </c>
      <c r="B107" s="7" t="s">
        <v>35</v>
      </c>
      <c r="C107" s="7" t="s">
        <v>36</v>
      </c>
      <c r="D107" s="7" t="s">
        <v>37</v>
      </c>
      <c r="E107" s="7" t="s">
        <v>458</v>
      </c>
      <c r="F107" s="7">
        <v>95.0</v>
      </c>
      <c r="G107" s="7">
        <v>1.0</v>
      </c>
      <c r="H107" s="17"/>
      <c r="I107" s="7">
        <v>0.0</v>
      </c>
      <c r="J107" s="7">
        <v>1.0</v>
      </c>
    </row>
    <row r="108">
      <c r="A108" s="7" t="s">
        <v>26</v>
      </c>
      <c r="B108" s="7" t="s">
        <v>35</v>
      </c>
      <c r="C108" s="7" t="s">
        <v>36</v>
      </c>
      <c r="D108" s="7" t="s">
        <v>37</v>
      </c>
      <c r="E108" s="7" t="s">
        <v>459</v>
      </c>
      <c r="F108" s="7">
        <v>98.0</v>
      </c>
      <c r="G108" s="7">
        <v>1.0</v>
      </c>
      <c r="H108" s="17"/>
      <c r="I108" s="7">
        <v>0.0</v>
      </c>
      <c r="J108" s="7">
        <v>1.0</v>
      </c>
    </row>
    <row r="109">
      <c r="A109" s="7" t="s">
        <v>26</v>
      </c>
      <c r="B109" s="7" t="s">
        <v>35</v>
      </c>
      <c r="C109" s="7" t="s">
        <v>36</v>
      </c>
      <c r="D109" s="7" t="s">
        <v>48</v>
      </c>
      <c r="E109" s="7" t="s">
        <v>166</v>
      </c>
      <c r="F109" s="7">
        <v>95.0</v>
      </c>
      <c r="G109" s="7">
        <v>1.0</v>
      </c>
      <c r="H109" s="17"/>
      <c r="I109" s="7">
        <v>2.0</v>
      </c>
      <c r="J109" s="7">
        <v>1.0</v>
      </c>
    </row>
    <row r="110">
      <c r="A110" s="7" t="s">
        <v>26</v>
      </c>
      <c r="B110" s="7" t="s">
        <v>35</v>
      </c>
      <c r="C110" s="7" t="s">
        <v>36</v>
      </c>
      <c r="D110" s="7" t="s">
        <v>48</v>
      </c>
      <c r="E110" s="7" t="s">
        <v>165</v>
      </c>
      <c r="F110" s="7">
        <v>98.0</v>
      </c>
      <c r="G110" s="7">
        <v>1.0</v>
      </c>
      <c r="H110" s="17"/>
      <c r="I110" s="7">
        <v>2.0</v>
      </c>
      <c r="J110" s="7">
        <v>1.0</v>
      </c>
    </row>
    <row r="111">
      <c r="A111" s="7" t="s">
        <v>26</v>
      </c>
      <c r="B111" s="7" t="s">
        <v>35</v>
      </c>
      <c r="C111" s="7" t="s">
        <v>36</v>
      </c>
      <c r="D111" s="7" t="s">
        <v>48</v>
      </c>
      <c r="E111" s="7" t="s">
        <v>164</v>
      </c>
      <c r="F111" s="7">
        <v>95.0</v>
      </c>
      <c r="G111" s="7">
        <v>1.0</v>
      </c>
      <c r="H111" s="17"/>
      <c r="I111" s="7">
        <v>1.0</v>
      </c>
      <c r="J111" s="7">
        <v>1.0</v>
      </c>
    </row>
    <row r="112">
      <c r="A112" s="7" t="s">
        <v>26</v>
      </c>
      <c r="B112" s="7" t="s">
        <v>35</v>
      </c>
      <c r="C112" s="7" t="s">
        <v>36</v>
      </c>
      <c r="D112" s="7" t="s">
        <v>48</v>
      </c>
      <c r="E112" s="7" t="s">
        <v>160</v>
      </c>
      <c r="F112" s="7">
        <v>98.0</v>
      </c>
      <c r="G112" s="7">
        <v>1.0</v>
      </c>
      <c r="H112" s="17"/>
      <c r="I112" s="7">
        <v>1.0</v>
      </c>
      <c r="J112" s="7">
        <v>1.0</v>
      </c>
    </row>
    <row r="113">
      <c r="A113" s="7" t="s">
        <v>26</v>
      </c>
      <c r="B113" s="7" t="s">
        <v>35</v>
      </c>
      <c r="C113" s="7" t="s">
        <v>36</v>
      </c>
      <c r="D113" s="7" t="s">
        <v>153</v>
      </c>
      <c r="E113" s="7" t="s">
        <v>158</v>
      </c>
      <c r="F113" s="7">
        <v>95.0</v>
      </c>
      <c r="G113" s="7">
        <v>1.0</v>
      </c>
      <c r="H113" s="17"/>
      <c r="I113" s="7">
        <v>1.0</v>
      </c>
      <c r="J113" s="7">
        <v>1.0</v>
      </c>
    </row>
    <row r="114">
      <c r="A114" s="7" t="s">
        <v>26</v>
      </c>
      <c r="B114" s="7" t="s">
        <v>35</v>
      </c>
      <c r="C114" s="7" t="s">
        <v>36</v>
      </c>
      <c r="D114" s="7" t="s">
        <v>153</v>
      </c>
      <c r="E114" s="7" t="s">
        <v>157</v>
      </c>
      <c r="F114" s="7">
        <v>98.0</v>
      </c>
      <c r="G114" s="7">
        <v>1.0</v>
      </c>
      <c r="H114" s="17"/>
      <c r="I114" s="7">
        <v>1.0</v>
      </c>
      <c r="J114" s="7">
        <v>1.0</v>
      </c>
    </row>
    <row r="115">
      <c r="A115" s="7" t="s">
        <v>26</v>
      </c>
      <c r="B115" s="7" t="s">
        <v>35</v>
      </c>
      <c r="C115" s="7" t="s">
        <v>36</v>
      </c>
      <c r="D115" s="7" t="s">
        <v>83</v>
      </c>
      <c r="E115" s="7" t="s">
        <v>156</v>
      </c>
      <c r="F115" s="7">
        <v>87.0</v>
      </c>
      <c r="G115" s="7">
        <v>1.0</v>
      </c>
      <c r="H115" s="17"/>
      <c r="I115" s="7">
        <v>2.0</v>
      </c>
      <c r="J115" s="7">
        <v>2.0</v>
      </c>
    </row>
    <row r="116">
      <c r="A116" s="7" t="s">
        <v>26</v>
      </c>
      <c r="B116" s="7" t="s">
        <v>35</v>
      </c>
      <c r="C116" s="7" t="s">
        <v>36</v>
      </c>
      <c r="D116" s="7" t="s">
        <v>153</v>
      </c>
      <c r="E116" s="7" t="s">
        <v>154</v>
      </c>
      <c r="F116" s="7">
        <v>72.0</v>
      </c>
      <c r="G116" s="7">
        <v>1.0</v>
      </c>
      <c r="H116" s="17"/>
      <c r="I116" s="7">
        <v>3.0</v>
      </c>
      <c r="J116" s="7">
        <v>5.0</v>
      </c>
    </row>
    <row r="117">
      <c r="A117" s="7" t="s">
        <v>26</v>
      </c>
      <c r="B117" s="7" t="s">
        <v>35</v>
      </c>
      <c r="C117" s="7" t="s">
        <v>36</v>
      </c>
      <c r="D117" s="7" t="s">
        <v>80</v>
      </c>
      <c r="E117" s="7" t="s">
        <v>152</v>
      </c>
      <c r="F117" s="7">
        <v>78.0</v>
      </c>
      <c r="G117" s="7">
        <v>1.0</v>
      </c>
      <c r="H117" s="17"/>
      <c r="I117" s="7">
        <v>0.0</v>
      </c>
      <c r="J117" s="7">
        <v>4.0</v>
      </c>
    </row>
    <row r="118">
      <c r="A118" s="7" t="s">
        <v>26</v>
      </c>
      <c r="B118" s="7" t="s">
        <v>35</v>
      </c>
      <c r="C118" s="7" t="s">
        <v>36</v>
      </c>
      <c r="D118" s="7" t="s">
        <v>50</v>
      </c>
      <c r="E118" s="7" t="s">
        <v>151</v>
      </c>
      <c r="F118" s="7">
        <v>95.0</v>
      </c>
      <c r="G118" s="7">
        <v>1.0</v>
      </c>
      <c r="H118" s="17"/>
      <c r="I118" s="7">
        <v>1.0</v>
      </c>
      <c r="J118" s="7">
        <v>1.0</v>
      </c>
    </row>
    <row r="119">
      <c r="A119" s="7" t="s">
        <v>26</v>
      </c>
      <c r="B119" s="7" t="s">
        <v>35</v>
      </c>
      <c r="C119" s="7" t="s">
        <v>36</v>
      </c>
      <c r="D119" s="7" t="s">
        <v>94</v>
      </c>
      <c r="E119" s="7" t="s">
        <v>151</v>
      </c>
      <c r="F119" s="7">
        <v>95.0</v>
      </c>
      <c r="G119" s="7">
        <v>1.0</v>
      </c>
      <c r="H119" s="17"/>
      <c r="I119" s="7">
        <v>1.0</v>
      </c>
      <c r="J119" s="7">
        <v>1.0</v>
      </c>
    </row>
    <row r="120">
      <c r="A120" s="7" t="s">
        <v>26</v>
      </c>
      <c r="B120" s="7" t="s">
        <v>35</v>
      </c>
      <c r="C120" s="7" t="s">
        <v>99</v>
      </c>
      <c r="D120" s="7" t="s">
        <v>100</v>
      </c>
      <c r="E120" s="7" t="s">
        <v>151</v>
      </c>
      <c r="F120" s="7">
        <v>95.0</v>
      </c>
      <c r="G120" s="7">
        <v>1.0</v>
      </c>
      <c r="H120" s="17"/>
      <c r="I120" s="7">
        <v>1.0</v>
      </c>
      <c r="J120" s="7">
        <v>1.0</v>
      </c>
    </row>
    <row r="121">
      <c r="A121" s="7" t="s">
        <v>26</v>
      </c>
      <c r="B121" s="7" t="s">
        <v>35</v>
      </c>
      <c r="C121" s="7" t="s">
        <v>36</v>
      </c>
      <c r="D121" s="7" t="s">
        <v>50</v>
      </c>
      <c r="E121" s="7" t="s">
        <v>149</v>
      </c>
      <c r="F121" s="7">
        <v>98.0</v>
      </c>
      <c r="G121" s="7">
        <v>1.0</v>
      </c>
      <c r="H121" s="17"/>
      <c r="I121" s="7">
        <v>1.0</v>
      </c>
      <c r="J121" s="7">
        <v>1.0</v>
      </c>
    </row>
    <row r="122">
      <c r="A122" s="7" t="s">
        <v>26</v>
      </c>
      <c r="B122" s="7" t="s">
        <v>35</v>
      </c>
      <c r="C122" s="7" t="s">
        <v>36</v>
      </c>
      <c r="D122" s="7" t="s">
        <v>94</v>
      </c>
      <c r="E122" s="7" t="s">
        <v>149</v>
      </c>
      <c r="F122" s="7">
        <v>98.0</v>
      </c>
      <c r="G122" s="7">
        <v>1.0</v>
      </c>
      <c r="H122" s="17"/>
      <c r="I122" s="7">
        <v>1.0</v>
      </c>
      <c r="J122" s="7">
        <v>1.0</v>
      </c>
    </row>
    <row r="123">
      <c r="A123" s="7" t="s">
        <v>26</v>
      </c>
      <c r="B123" s="7" t="s">
        <v>35</v>
      </c>
      <c r="C123" s="7" t="s">
        <v>99</v>
      </c>
      <c r="D123" s="7" t="s">
        <v>100</v>
      </c>
      <c r="E123" s="7" t="s">
        <v>149</v>
      </c>
      <c r="F123" s="7">
        <v>98.0</v>
      </c>
      <c r="G123" s="7">
        <v>1.0</v>
      </c>
      <c r="H123" s="17"/>
      <c r="I123" s="7">
        <v>1.0</v>
      </c>
      <c r="J123" s="7">
        <v>1.0</v>
      </c>
    </row>
    <row r="124">
      <c r="A124" s="7" t="s">
        <v>26</v>
      </c>
      <c r="B124" s="7" t="s">
        <v>35</v>
      </c>
      <c r="C124" s="7" t="s">
        <v>60</v>
      </c>
      <c r="D124" s="7" t="s">
        <v>61</v>
      </c>
      <c r="E124" s="7" t="s">
        <v>385</v>
      </c>
      <c r="F124" s="7">
        <v>78.0</v>
      </c>
      <c r="G124" s="7">
        <v>1.0</v>
      </c>
      <c r="H124" s="17"/>
      <c r="I124" s="7">
        <v>0.0</v>
      </c>
      <c r="J124" s="7">
        <v>3.0</v>
      </c>
    </row>
    <row r="125">
      <c r="A125" s="7" t="s">
        <v>26</v>
      </c>
      <c r="B125" s="7" t="s">
        <v>35</v>
      </c>
      <c r="C125" s="7" t="s">
        <v>60</v>
      </c>
      <c r="D125" s="7" t="s">
        <v>61</v>
      </c>
      <c r="E125" s="7" t="s">
        <v>384</v>
      </c>
      <c r="F125" s="7">
        <v>78.0</v>
      </c>
      <c r="G125" s="7">
        <v>1.0</v>
      </c>
      <c r="H125" s="17"/>
      <c r="I125" s="7">
        <v>0.0</v>
      </c>
      <c r="J125" s="7">
        <v>3.0</v>
      </c>
    </row>
    <row r="126">
      <c r="A126" s="7" t="s">
        <v>26</v>
      </c>
      <c r="B126" s="7" t="s">
        <v>35</v>
      </c>
      <c r="C126" s="7" t="s">
        <v>36</v>
      </c>
      <c r="D126" s="7" t="s">
        <v>153</v>
      </c>
      <c r="E126" s="7" t="s">
        <v>499</v>
      </c>
      <c r="F126" s="7">
        <v>95.0</v>
      </c>
      <c r="G126" s="7">
        <v>1.0</v>
      </c>
      <c r="H126" s="17"/>
      <c r="I126" s="7">
        <v>1.0</v>
      </c>
      <c r="J126" s="7">
        <v>1.0</v>
      </c>
    </row>
    <row r="127">
      <c r="A127" s="7" t="s">
        <v>26</v>
      </c>
      <c r="B127" s="7" t="s">
        <v>35</v>
      </c>
      <c r="C127" s="7" t="s">
        <v>36</v>
      </c>
      <c r="D127" s="7" t="s">
        <v>153</v>
      </c>
      <c r="E127" s="7" t="s">
        <v>500</v>
      </c>
      <c r="F127" s="7">
        <v>98.0</v>
      </c>
      <c r="G127" s="7">
        <v>1.0</v>
      </c>
      <c r="H127" s="17"/>
      <c r="I127" s="7">
        <v>1.0</v>
      </c>
      <c r="J127" s="7">
        <v>1.0</v>
      </c>
    </row>
    <row r="128">
      <c r="A128" s="7" t="s">
        <v>26</v>
      </c>
      <c r="B128" s="7" t="s">
        <v>35</v>
      </c>
      <c r="C128" s="7" t="s">
        <v>36</v>
      </c>
      <c r="D128" s="7" t="s">
        <v>242</v>
      </c>
      <c r="E128" s="7" t="s">
        <v>501</v>
      </c>
      <c r="F128" s="7">
        <v>100.0</v>
      </c>
      <c r="G128" s="7">
        <v>1.0</v>
      </c>
      <c r="H128" s="17"/>
      <c r="I128" s="7">
        <v>0.0</v>
      </c>
      <c r="J128" s="7">
        <v>1.0</v>
      </c>
    </row>
    <row r="129">
      <c r="A129" s="7" t="s">
        <v>26</v>
      </c>
      <c r="B129" s="7" t="s">
        <v>35</v>
      </c>
      <c r="C129" s="7" t="s">
        <v>36</v>
      </c>
      <c r="D129" s="7" t="s">
        <v>153</v>
      </c>
      <c r="E129" s="7" t="s">
        <v>503</v>
      </c>
      <c r="F129" s="7">
        <v>95.0</v>
      </c>
      <c r="G129" s="7">
        <v>1.0</v>
      </c>
      <c r="H129" s="17"/>
      <c r="I129" s="7">
        <v>0.0</v>
      </c>
      <c r="J129" s="7">
        <v>1.0</v>
      </c>
    </row>
    <row r="130">
      <c r="A130" s="7" t="s">
        <v>26</v>
      </c>
      <c r="B130" s="7" t="s">
        <v>35</v>
      </c>
      <c r="C130" s="7" t="s">
        <v>36</v>
      </c>
      <c r="D130" s="7" t="s">
        <v>153</v>
      </c>
      <c r="E130" s="7" t="s">
        <v>505</v>
      </c>
      <c r="F130" s="7">
        <v>98.0</v>
      </c>
      <c r="G130" s="7">
        <v>1.0</v>
      </c>
      <c r="H130" s="17"/>
      <c r="I130" s="7">
        <v>0.0</v>
      </c>
      <c r="J130" s="7">
        <v>1.0</v>
      </c>
    </row>
    <row r="131">
      <c r="A131" s="7" t="s">
        <v>26</v>
      </c>
      <c r="B131" s="7" t="s">
        <v>35</v>
      </c>
      <c r="C131" s="7" t="s">
        <v>36</v>
      </c>
      <c r="D131" s="7" t="s">
        <v>153</v>
      </c>
      <c r="E131" s="7" t="s">
        <v>506</v>
      </c>
      <c r="F131" s="7">
        <v>95.0</v>
      </c>
      <c r="G131" s="7">
        <v>1.0</v>
      </c>
      <c r="H131" s="17"/>
      <c r="I131" s="7">
        <v>2.0</v>
      </c>
      <c r="J131" s="7">
        <v>1.0</v>
      </c>
    </row>
    <row r="132">
      <c r="A132" s="7" t="s">
        <v>26</v>
      </c>
      <c r="B132" s="7" t="s">
        <v>35</v>
      </c>
      <c r="C132" s="7" t="s">
        <v>36</v>
      </c>
      <c r="D132" s="7" t="s">
        <v>153</v>
      </c>
      <c r="E132" s="7" t="s">
        <v>510</v>
      </c>
      <c r="F132" s="7">
        <v>98.0</v>
      </c>
      <c r="G132" s="7">
        <v>1.0</v>
      </c>
      <c r="H132" s="17"/>
      <c r="I132" s="7">
        <v>2.0</v>
      </c>
      <c r="J132" s="7">
        <v>1.0</v>
      </c>
    </row>
    <row r="133">
      <c r="A133" s="7" t="s">
        <v>26</v>
      </c>
      <c r="B133" s="7" t="s">
        <v>35</v>
      </c>
      <c r="C133" s="7" t="s">
        <v>36</v>
      </c>
      <c r="D133" s="7" t="s">
        <v>153</v>
      </c>
      <c r="E133" s="7" t="s">
        <v>513</v>
      </c>
      <c r="F133" s="7">
        <v>95.0</v>
      </c>
      <c r="G133" s="7">
        <v>1.0</v>
      </c>
      <c r="H133" s="17"/>
      <c r="I133" s="7">
        <v>0.0</v>
      </c>
      <c r="J133" s="7">
        <v>1.0</v>
      </c>
    </row>
    <row r="134">
      <c r="A134" s="7" t="s">
        <v>26</v>
      </c>
      <c r="B134" s="7" t="s">
        <v>35</v>
      </c>
      <c r="C134" s="7" t="s">
        <v>36</v>
      </c>
      <c r="D134" s="7" t="s">
        <v>153</v>
      </c>
      <c r="E134" s="7" t="s">
        <v>515</v>
      </c>
      <c r="F134" s="7">
        <v>98.0</v>
      </c>
      <c r="G134" s="7">
        <v>1.0</v>
      </c>
      <c r="H134" s="17"/>
      <c r="I134" s="7">
        <v>0.0</v>
      </c>
      <c r="J134" s="7">
        <v>1.0</v>
      </c>
    </row>
    <row r="135">
      <c r="A135" s="7" t="s">
        <v>26</v>
      </c>
      <c r="B135" s="7" t="s">
        <v>35</v>
      </c>
      <c r="C135" s="7" t="s">
        <v>36</v>
      </c>
      <c r="D135" s="7" t="s">
        <v>153</v>
      </c>
      <c r="E135" s="7" t="s">
        <v>516</v>
      </c>
      <c r="F135" s="7">
        <v>95.0</v>
      </c>
      <c r="G135" s="7">
        <v>1.0</v>
      </c>
      <c r="H135" s="17"/>
      <c r="I135" s="7">
        <v>0.0</v>
      </c>
      <c r="J135" s="7">
        <v>1.0</v>
      </c>
    </row>
    <row r="136">
      <c r="A136" s="7" t="s">
        <v>26</v>
      </c>
      <c r="B136" s="7" t="s">
        <v>35</v>
      </c>
      <c r="C136" s="7" t="s">
        <v>36</v>
      </c>
      <c r="D136" s="7" t="s">
        <v>153</v>
      </c>
      <c r="E136" s="7" t="s">
        <v>521</v>
      </c>
      <c r="F136" s="7">
        <v>98.0</v>
      </c>
      <c r="G136" s="7">
        <v>1.0</v>
      </c>
      <c r="H136" s="17"/>
      <c r="I136" s="7">
        <v>0.0</v>
      </c>
      <c r="J136" s="7">
        <v>1.0</v>
      </c>
    </row>
    <row r="137">
      <c r="A137" s="7" t="s">
        <v>26</v>
      </c>
      <c r="B137" s="7" t="s">
        <v>35</v>
      </c>
      <c r="C137" s="7" t="s">
        <v>101</v>
      </c>
      <c r="D137" s="7" t="s">
        <v>145</v>
      </c>
      <c r="E137" s="7" t="s">
        <v>148</v>
      </c>
      <c r="F137" s="7">
        <v>100.0</v>
      </c>
      <c r="G137" s="7">
        <v>1.0</v>
      </c>
      <c r="H137" s="17"/>
      <c r="I137" s="7">
        <v>0.0</v>
      </c>
      <c r="J137" s="7">
        <v>1.0</v>
      </c>
    </row>
    <row r="138">
      <c r="A138" s="7" t="s">
        <v>26</v>
      </c>
      <c r="B138" s="7" t="s">
        <v>35</v>
      </c>
      <c r="C138" s="7" t="s">
        <v>36</v>
      </c>
      <c r="D138" s="7" t="s">
        <v>37</v>
      </c>
      <c r="E138" s="7" t="s">
        <v>522</v>
      </c>
      <c r="F138" s="7">
        <v>95.0</v>
      </c>
      <c r="G138" s="7">
        <v>1.0</v>
      </c>
      <c r="H138" s="17"/>
      <c r="I138" s="7">
        <v>1.0</v>
      </c>
      <c r="J138" s="7">
        <v>1.0</v>
      </c>
    </row>
    <row r="139">
      <c r="A139" s="7" t="s">
        <v>26</v>
      </c>
      <c r="B139" s="7" t="s">
        <v>35</v>
      </c>
      <c r="C139" s="7" t="s">
        <v>36</v>
      </c>
      <c r="D139" s="7" t="s">
        <v>37</v>
      </c>
      <c r="E139" s="7" t="s">
        <v>525</v>
      </c>
      <c r="F139" s="7">
        <v>98.0</v>
      </c>
      <c r="G139" s="7">
        <v>1.0</v>
      </c>
      <c r="H139" s="17"/>
      <c r="I139" s="7">
        <v>1.0</v>
      </c>
      <c r="J139" s="7">
        <v>1.0</v>
      </c>
    </row>
    <row r="140">
      <c r="A140" s="7" t="s">
        <v>26</v>
      </c>
      <c r="B140" s="7" t="s">
        <v>35</v>
      </c>
      <c r="C140" s="7" t="s">
        <v>36</v>
      </c>
      <c r="D140" s="7" t="s">
        <v>343</v>
      </c>
      <c r="E140" s="7" t="s">
        <v>382</v>
      </c>
      <c r="F140" s="7">
        <v>95.0</v>
      </c>
      <c r="G140" s="7">
        <v>1.0</v>
      </c>
      <c r="H140" s="17"/>
      <c r="I140" s="7">
        <v>0.0</v>
      </c>
      <c r="J140" s="7">
        <v>1.0</v>
      </c>
    </row>
    <row r="141">
      <c r="A141" s="7" t="s">
        <v>26</v>
      </c>
      <c r="B141" s="7" t="s">
        <v>35</v>
      </c>
      <c r="C141" s="7" t="s">
        <v>36</v>
      </c>
      <c r="D141" s="7" t="s">
        <v>343</v>
      </c>
      <c r="E141" s="7" t="s">
        <v>381</v>
      </c>
      <c r="F141" s="7">
        <v>98.0</v>
      </c>
      <c r="G141" s="7">
        <v>1.0</v>
      </c>
      <c r="H141" s="17"/>
      <c r="I141" s="7">
        <v>0.0</v>
      </c>
      <c r="J141" s="7">
        <v>1.0</v>
      </c>
    </row>
    <row r="142">
      <c r="A142" s="7" t="s">
        <v>26</v>
      </c>
      <c r="B142" s="7" t="s">
        <v>35</v>
      </c>
      <c r="C142" s="7" t="s">
        <v>36</v>
      </c>
      <c r="D142" s="7" t="s">
        <v>80</v>
      </c>
      <c r="E142" s="7" t="s">
        <v>144</v>
      </c>
      <c r="F142" s="7">
        <v>95.0</v>
      </c>
      <c r="G142" s="7">
        <v>1.0</v>
      </c>
      <c r="H142" s="17"/>
      <c r="I142" s="7">
        <v>0.0</v>
      </c>
      <c r="J142" s="7">
        <v>1.0</v>
      </c>
    </row>
    <row r="143">
      <c r="A143" s="7" t="s">
        <v>26</v>
      </c>
      <c r="B143" s="7" t="s">
        <v>35</v>
      </c>
      <c r="C143" s="7" t="s">
        <v>36</v>
      </c>
      <c r="D143" s="7" t="s">
        <v>83</v>
      </c>
      <c r="E143" s="7" t="s">
        <v>144</v>
      </c>
      <c r="F143" s="7">
        <v>95.0</v>
      </c>
      <c r="G143" s="7">
        <v>1.0</v>
      </c>
      <c r="H143" s="17"/>
      <c r="I143" s="7">
        <v>0.0</v>
      </c>
      <c r="J143" s="7">
        <v>1.0</v>
      </c>
    </row>
    <row r="144">
      <c r="A144" s="7" t="s">
        <v>26</v>
      </c>
      <c r="B144" s="7" t="s">
        <v>35</v>
      </c>
      <c r="C144" s="7" t="s">
        <v>36</v>
      </c>
      <c r="D144" s="7" t="s">
        <v>80</v>
      </c>
      <c r="E144" s="7" t="s">
        <v>142</v>
      </c>
      <c r="F144" s="7">
        <v>98.0</v>
      </c>
      <c r="G144" s="7">
        <v>1.0</v>
      </c>
      <c r="H144" s="17"/>
      <c r="I144" s="7">
        <v>0.0</v>
      </c>
      <c r="J144" s="7">
        <v>1.0</v>
      </c>
    </row>
    <row r="145">
      <c r="A145" s="7" t="s">
        <v>26</v>
      </c>
      <c r="B145" s="7" t="s">
        <v>35</v>
      </c>
      <c r="C145" s="7" t="s">
        <v>36</v>
      </c>
      <c r="D145" s="7" t="s">
        <v>83</v>
      </c>
      <c r="E145" s="7" t="s">
        <v>142</v>
      </c>
      <c r="F145" s="7">
        <v>98.0</v>
      </c>
      <c r="G145" s="7">
        <v>1.0</v>
      </c>
      <c r="H145" s="17"/>
      <c r="I145" s="7">
        <v>0.0</v>
      </c>
      <c r="J145" s="7">
        <v>1.0</v>
      </c>
    </row>
    <row r="146">
      <c r="A146" s="7" t="s">
        <v>26</v>
      </c>
      <c r="B146" s="7" t="s">
        <v>35</v>
      </c>
      <c r="C146" s="7" t="s">
        <v>36</v>
      </c>
      <c r="D146" s="7" t="s">
        <v>48</v>
      </c>
      <c r="E146" s="7" t="s">
        <v>140</v>
      </c>
      <c r="F146" s="7">
        <v>95.0</v>
      </c>
      <c r="G146" s="7">
        <v>1.0</v>
      </c>
      <c r="H146" s="17"/>
      <c r="I146" s="7">
        <v>0.0</v>
      </c>
      <c r="J146" s="7">
        <v>1.0</v>
      </c>
    </row>
    <row r="147">
      <c r="A147" s="7" t="s">
        <v>26</v>
      </c>
      <c r="B147" s="7" t="s">
        <v>35</v>
      </c>
      <c r="C147" s="7" t="s">
        <v>36</v>
      </c>
      <c r="D147" s="7" t="s">
        <v>48</v>
      </c>
      <c r="E147" s="7" t="s">
        <v>138</v>
      </c>
      <c r="F147" s="7">
        <v>98.0</v>
      </c>
      <c r="G147" s="7">
        <v>1.0</v>
      </c>
      <c r="H147" s="17"/>
      <c r="I147" s="7">
        <v>0.0</v>
      </c>
      <c r="J147" s="7">
        <v>1.0</v>
      </c>
    </row>
    <row r="148">
      <c r="A148" s="7" t="s">
        <v>26</v>
      </c>
      <c r="B148" s="7" t="s">
        <v>35</v>
      </c>
      <c r="C148" s="7" t="s">
        <v>36</v>
      </c>
      <c r="D148" s="7" t="s">
        <v>48</v>
      </c>
      <c r="E148" s="7" t="s">
        <v>136</v>
      </c>
      <c r="F148" s="7">
        <v>95.0</v>
      </c>
      <c r="G148" s="7">
        <v>1.0</v>
      </c>
      <c r="H148" s="17"/>
      <c r="I148" s="7">
        <v>0.0</v>
      </c>
      <c r="J148" s="7">
        <v>1.0</v>
      </c>
    </row>
    <row r="149">
      <c r="A149" s="7" t="s">
        <v>26</v>
      </c>
      <c r="B149" s="7" t="s">
        <v>35</v>
      </c>
      <c r="C149" s="7" t="s">
        <v>36</v>
      </c>
      <c r="D149" s="7" t="s">
        <v>48</v>
      </c>
      <c r="E149" s="7" t="s">
        <v>134</v>
      </c>
      <c r="F149" s="7">
        <v>98.0</v>
      </c>
      <c r="G149" s="7">
        <v>1.0</v>
      </c>
      <c r="H149" s="17"/>
      <c r="I149" s="7">
        <v>0.0</v>
      </c>
      <c r="J149" s="7">
        <v>1.0</v>
      </c>
    </row>
    <row r="150">
      <c r="A150" s="7" t="s">
        <v>26</v>
      </c>
      <c r="B150" s="7" t="s">
        <v>35</v>
      </c>
      <c r="C150" s="7" t="s">
        <v>54</v>
      </c>
      <c r="D150" s="7" t="s">
        <v>131</v>
      </c>
      <c r="E150" s="7" t="s">
        <v>133</v>
      </c>
      <c r="F150" s="7">
        <v>89.0</v>
      </c>
      <c r="G150" s="7">
        <v>1.0</v>
      </c>
      <c r="H150" s="17"/>
      <c r="I150" s="7">
        <v>2.0</v>
      </c>
      <c r="J150" s="7">
        <v>2.0</v>
      </c>
    </row>
    <row r="151">
      <c r="A151" s="7" t="s">
        <v>26</v>
      </c>
      <c r="B151" s="7" t="s">
        <v>35</v>
      </c>
      <c r="C151" s="7" t="s">
        <v>54</v>
      </c>
      <c r="D151" s="7" t="s">
        <v>131</v>
      </c>
      <c r="E151" s="7" t="s">
        <v>132</v>
      </c>
      <c r="F151" s="7">
        <v>89.0</v>
      </c>
      <c r="G151" s="7">
        <v>1.0</v>
      </c>
      <c r="H151" s="17"/>
      <c r="I151" s="7">
        <v>2.0</v>
      </c>
      <c r="J151" s="7">
        <v>2.0</v>
      </c>
    </row>
    <row r="152">
      <c r="A152" s="7" t="s">
        <v>26</v>
      </c>
      <c r="B152" s="7" t="s">
        <v>35</v>
      </c>
      <c r="C152" s="7" t="s">
        <v>36</v>
      </c>
      <c r="D152" s="7" t="s">
        <v>50</v>
      </c>
      <c r="E152" s="7" t="s">
        <v>128</v>
      </c>
      <c r="F152" s="7">
        <v>95.0</v>
      </c>
      <c r="G152" s="7">
        <v>1.0</v>
      </c>
      <c r="H152" s="17"/>
      <c r="I152" s="7">
        <v>1.0</v>
      </c>
      <c r="J152" s="7">
        <v>1.0</v>
      </c>
    </row>
    <row r="153">
      <c r="A153" s="7" t="s">
        <v>26</v>
      </c>
      <c r="B153" s="7" t="s">
        <v>35</v>
      </c>
      <c r="C153" s="7" t="s">
        <v>36</v>
      </c>
      <c r="D153" s="7" t="s">
        <v>94</v>
      </c>
      <c r="E153" s="7" t="s">
        <v>128</v>
      </c>
      <c r="F153" s="7">
        <v>95.0</v>
      </c>
      <c r="G153" s="7">
        <v>1.0</v>
      </c>
      <c r="H153" s="17"/>
      <c r="I153" s="7">
        <v>1.0</v>
      </c>
      <c r="J153" s="7">
        <v>1.0</v>
      </c>
    </row>
    <row r="154">
      <c r="A154" s="7" t="s">
        <v>26</v>
      </c>
      <c r="B154" s="7" t="s">
        <v>35</v>
      </c>
      <c r="C154" s="7" t="s">
        <v>99</v>
      </c>
      <c r="D154" s="7" t="s">
        <v>100</v>
      </c>
      <c r="E154" s="7" t="s">
        <v>128</v>
      </c>
      <c r="F154" s="7">
        <v>95.0</v>
      </c>
      <c r="G154" s="7">
        <v>1.0</v>
      </c>
      <c r="H154" s="17"/>
      <c r="I154" s="7">
        <v>1.0</v>
      </c>
      <c r="J154" s="7">
        <v>1.0</v>
      </c>
    </row>
    <row r="155">
      <c r="A155" s="7" t="s">
        <v>26</v>
      </c>
      <c r="B155" s="7" t="s">
        <v>35</v>
      </c>
      <c r="C155" s="7" t="s">
        <v>36</v>
      </c>
      <c r="D155" s="7" t="s">
        <v>50</v>
      </c>
      <c r="E155" s="7" t="s">
        <v>127</v>
      </c>
      <c r="F155" s="7">
        <v>98.0</v>
      </c>
      <c r="G155" s="7">
        <v>1.0</v>
      </c>
      <c r="H155" s="17"/>
      <c r="I155" s="7">
        <v>1.0</v>
      </c>
      <c r="J155" s="7">
        <v>1.0</v>
      </c>
    </row>
    <row r="156">
      <c r="A156" s="7" t="s">
        <v>26</v>
      </c>
      <c r="B156" s="7" t="s">
        <v>35</v>
      </c>
      <c r="C156" s="7" t="s">
        <v>36</v>
      </c>
      <c r="D156" s="7" t="s">
        <v>94</v>
      </c>
      <c r="E156" s="7" t="s">
        <v>127</v>
      </c>
      <c r="F156" s="7">
        <v>98.0</v>
      </c>
      <c r="G156" s="7">
        <v>1.0</v>
      </c>
      <c r="H156" s="17"/>
      <c r="I156" s="7">
        <v>1.0</v>
      </c>
      <c r="J156" s="7">
        <v>1.0</v>
      </c>
    </row>
    <row r="157">
      <c r="A157" s="7" t="s">
        <v>26</v>
      </c>
      <c r="B157" s="7" t="s">
        <v>35</v>
      </c>
      <c r="C157" s="7" t="s">
        <v>99</v>
      </c>
      <c r="D157" s="7" t="s">
        <v>100</v>
      </c>
      <c r="E157" s="7" t="s">
        <v>127</v>
      </c>
      <c r="F157" s="7">
        <v>98.0</v>
      </c>
      <c r="G157" s="7">
        <v>1.0</v>
      </c>
      <c r="H157" s="17"/>
      <c r="I157" s="7">
        <v>1.0</v>
      </c>
      <c r="J157" s="7">
        <v>1.0</v>
      </c>
    </row>
    <row r="158">
      <c r="A158" s="7" t="s">
        <v>26</v>
      </c>
      <c r="B158" s="7" t="s">
        <v>35</v>
      </c>
      <c r="C158" s="7" t="s">
        <v>36</v>
      </c>
      <c r="D158" s="7" t="s">
        <v>48</v>
      </c>
      <c r="E158" s="7" t="s">
        <v>122</v>
      </c>
      <c r="F158" s="7">
        <v>71.0</v>
      </c>
      <c r="G158" s="7">
        <v>1.0</v>
      </c>
      <c r="H158" s="17"/>
      <c r="I158" s="7">
        <v>2.0</v>
      </c>
      <c r="J158" s="7">
        <v>6.0</v>
      </c>
    </row>
    <row r="159">
      <c r="A159" s="7" t="s">
        <v>26</v>
      </c>
      <c r="B159" s="7" t="s">
        <v>35</v>
      </c>
      <c r="C159" s="7" t="s">
        <v>36</v>
      </c>
      <c r="D159" s="7" t="s">
        <v>343</v>
      </c>
      <c r="E159" s="7" t="s">
        <v>344</v>
      </c>
      <c r="F159" s="7">
        <v>100.0</v>
      </c>
      <c r="G159" s="7">
        <v>1.0</v>
      </c>
      <c r="H159" s="17"/>
      <c r="I159" s="7">
        <v>0.0</v>
      </c>
      <c r="J159" s="7">
        <v>1.0</v>
      </c>
    </row>
    <row r="160">
      <c r="A160" s="7" t="s">
        <v>26</v>
      </c>
      <c r="B160" s="7" t="s">
        <v>35</v>
      </c>
      <c r="C160" s="7" t="s">
        <v>36</v>
      </c>
      <c r="D160" s="7" t="s">
        <v>83</v>
      </c>
      <c r="E160" s="7" t="s">
        <v>120</v>
      </c>
      <c r="F160" s="7">
        <v>95.0</v>
      </c>
      <c r="G160" s="7">
        <v>1.0</v>
      </c>
      <c r="H160" s="17"/>
      <c r="I160" s="7">
        <v>2.0</v>
      </c>
      <c r="J160" s="7">
        <v>1.0</v>
      </c>
    </row>
    <row r="161">
      <c r="A161" s="7" t="s">
        <v>26</v>
      </c>
      <c r="B161" s="7" t="s">
        <v>35</v>
      </c>
      <c r="C161" s="7" t="s">
        <v>36</v>
      </c>
      <c r="D161" s="7" t="s">
        <v>83</v>
      </c>
      <c r="E161" s="7" t="s">
        <v>118</v>
      </c>
      <c r="F161" s="7">
        <v>98.0</v>
      </c>
      <c r="G161" s="7">
        <v>1.0</v>
      </c>
      <c r="H161" s="17"/>
      <c r="I161" s="7">
        <v>2.0</v>
      </c>
      <c r="J161" s="7">
        <v>1.0</v>
      </c>
    </row>
    <row r="162">
      <c r="A162" s="7" t="s">
        <v>26</v>
      </c>
      <c r="B162" s="7" t="s">
        <v>35</v>
      </c>
      <c r="C162" s="7" t="s">
        <v>101</v>
      </c>
      <c r="D162" s="7" t="s">
        <v>110</v>
      </c>
      <c r="E162" s="7" t="s">
        <v>111</v>
      </c>
      <c r="F162" s="7">
        <v>100.0</v>
      </c>
      <c r="G162" s="7">
        <v>1.0</v>
      </c>
      <c r="H162" s="17"/>
      <c r="I162" s="7">
        <v>0.0</v>
      </c>
      <c r="J162" s="7">
        <v>1.0</v>
      </c>
    </row>
    <row r="163">
      <c r="A163" s="7" t="s">
        <v>26</v>
      </c>
      <c r="B163" s="7" t="s">
        <v>35</v>
      </c>
      <c r="C163" s="7" t="s">
        <v>36</v>
      </c>
      <c r="D163" s="7" t="s">
        <v>107</v>
      </c>
      <c r="E163" s="7" t="s">
        <v>294</v>
      </c>
      <c r="F163" s="7">
        <v>65.0</v>
      </c>
      <c r="G163" s="7">
        <v>1.0</v>
      </c>
      <c r="H163" s="17"/>
      <c r="I163" s="7">
        <v>3.0</v>
      </c>
      <c r="J163" s="7">
        <v>6.0</v>
      </c>
    </row>
    <row r="164">
      <c r="A164" s="7" t="s">
        <v>26</v>
      </c>
      <c r="B164" s="7" t="s">
        <v>35</v>
      </c>
      <c r="C164" s="7" t="s">
        <v>36</v>
      </c>
      <c r="D164" s="7" t="s">
        <v>190</v>
      </c>
      <c r="E164" s="7" t="s">
        <v>293</v>
      </c>
      <c r="F164" s="7">
        <v>100.0</v>
      </c>
      <c r="G164" s="7">
        <v>1.0</v>
      </c>
      <c r="H164" s="17"/>
      <c r="I164" s="7">
        <v>0.0</v>
      </c>
      <c r="J164" s="7">
        <v>1.0</v>
      </c>
    </row>
    <row r="165">
      <c r="A165" s="7" t="s">
        <v>26</v>
      </c>
      <c r="B165" s="7" t="s">
        <v>35</v>
      </c>
      <c r="C165" s="7" t="s">
        <v>54</v>
      </c>
      <c r="D165" s="7" t="s">
        <v>169</v>
      </c>
      <c r="E165" s="7" t="s">
        <v>290</v>
      </c>
      <c r="F165" s="7">
        <v>100.0</v>
      </c>
      <c r="G165" s="7">
        <v>1.0</v>
      </c>
      <c r="H165" s="17"/>
      <c r="I165" s="7">
        <v>1.0</v>
      </c>
      <c r="J165" s="7">
        <v>1.0</v>
      </c>
    </row>
    <row r="166">
      <c r="A166" s="7" t="s">
        <v>26</v>
      </c>
      <c r="B166" s="7" t="s">
        <v>35</v>
      </c>
      <c r="C166" s="7" t="s">
        <v>54</v>
      </c>
      <c r="D166" s="7" t="s">
        <v>106</v>
      </c>
      <c r="E166" s="7" t="s">
        <v>108</v>
      </c>
      <c r="F166" s="7">
        <v>100.0</v>
      </c>
      <c r="G166" s="7">
        <v>1.0</v>
      </c>
      <c r="H166" s="17"/>
      <c r="I166" s="7">
        <v>1.0</v>
      </c>
      <c r="J166" s="7">
        <v>1.0</v>
      </c>
    </row>
    <row r="167">
      <c r="A167" s="7" t="s">
        <v>26</v>
      </c>
      <c r="B167" s="7" t="s">
        <v>35</v>
      </c>
      <c r="C167" s="7" t="s">
        <v>101</v>
      </c>
      <c r="D167" s="7" t="s">
        <v>103</v>
      </c>
      <c r="E167" s="7" t="s">
        <v>104</v>
      </c>
      <c r="F167" s="7">
        <v>69.0</v>
      </c>
      <c r="G167" s="7">
        <v>1.0</v>
      </c>
      <c r="H167" s="17"/>
      <c r="I167" s="7">
        <v>11.0</v>
      </c>
      <c r="J167" s="7">
        <v>7.0</v>
      </c>
    </row>
    <row r="168">
      <c r="A168" s="7" t="s">
        <v>26</v>
      </c>
      <c r="B168" s="7" t="s">
        <v>35</v>
      </c>
      <c r="C168" s="7" t="s">
        <v>36</v>
      </c>
      <c r="D168" s="7" t="s">
        <v>37</v>
      </c>
      <c r="E168" s="7" t="s">
        <v>90</v>
      </c>
      <c r="F168" s="7">
        <v>95.0</v>
      </c>
      <c r="G168" s="7">
        <v>1.0</v>
      </c>
      <c r="H168" s="17"/>
      <c r="I168" s="7">
        <v>1.0</v>
      </c>
      <c r="J168" s="7">
        <v>1.0</v>
      </c>
    </row>
    <row r="169">
      <c r="A169" s="7" t="s">
        <v>26</v>
      </c>
      <c r="B169" s="7" t="s">
        <v>35</v>
      </c>
      <c r="C169" s="7" t="s">
        <v>36</v>
      </c>
      <c r="D169" s="7" t="s">
        <v>37</v>
      </c>
      <c r="E169" s="7" t="s">
        <v>89</v>
      </c>
      <c r="F169" s="7">
        <v>98.0</v>
      </c>
      <c r="G169" s="7">
        <v>1.0</v>
      </c>
      <c r="H169" s="17"/>
      <c r="I169" s="7">
        <v>1.0</v>
      </c>
      <c r="J169" s="7">
        <v>1.0</v>
      </c>
    </row>
    <row r="170">
      <c r="A170" s="7" t="s">
        <v>26</v>
      </c>
      <c r="B170" s="7" t="s">
        <v>35</v>
      </c>
      <c r="C170" s="7" t="s">
        <v>36</v>
      </c>
      <c r="D170" s="7" t="s">
        <v>94</v>
      </c>
      <c r="E170" s="7" t="s">
        <v>240</v>
      </c>
      <c r="F170" s="7">
        <v>95.0</v>
      </c>
      <c r="G170" s="7">
        <v>1.0</v>
      </c>
      <c r="H170" s="17"/>
      <c r="I170" s="7">
        <v>0.0</v>
      </c>
      <c r="J170" s="7">
        <v>1.0</v>
      </c>
    </row>
    <row r="171">
      <c r="A171" s="7" t="s">
        <v>26</v>
      </c>
      <c r="B171" s="7" t="s">
        <v>35</v>
      </c>
      <c r="C171" s="7" t="s">
        <v>99</v>
      </c>
      <c r="D171" s="7" t="s">
        <v>100</v>
      </c>
      <c r="E171" s="7" t="s">
        <v>240</v>
      </c>
      <c r="F171" s="7">
        <v>95.0</v>
      </c>
      <c r="G171" s="7">
        <v>1.0</v>
      </c>
      <c r="H171" s="17"/>
      <c r="I171" s="7">
        <v>0.0</v>
      </c>
      <c r="J171" s="7">
        <v>1.0</v>
      </c>
    </row>
    <row r="172">
      <c r="A172" s="7" t="s">
        <v>26</v>
      </c>
      <c r="B172" s="7" t="s">
        <v>35</v>
      </c>
      <c r="C172" s="7" t="s">
        <v>36</v>
      </c>
      <c r="D172" s="7" t="s">
        <v>94</v>
      </c>
      <c r="E172" s="7" t="s">
        <v>218</v>
      </c>
      <c r="F172" s="7">
        <v>98.0</v>
      </c>
      <c r="G172" s="7">
        <v>1.0</v>
      </c>
      <c r="H172" s="17"/>
      <c r="I172" s="7">
        <v>0.0</v>
      </c>
      <c r="J172" s="7">
        <v>1.0</v>
      </c>
    </row>
    <row r="173">
      <c r="A173" s="7" t="s">
        <v>26</v>
      </c>
      <c r="B173" s="7" t="s">
        <v>35</v>
      </c>
      <c r="C173" s="7" t="s">
        <v>99</v>
      </c>
      <c r="D173" s="7" t="s">
        <v>100</v>
      </c>
      <c r="E173" s="7" t="s">
        <v>218</v>
      </c>
      <c r="F173" s="7">
        <v>98.0</v>
      </c>
      <c r="G173" s="7">
        <v>1.0</v>
      </c>
      <c r="H173" s="17"/>
      <c r="I173" s="7">
        <v>0.0</v>
      </c>
      <c r="J173" s="7">
        <v>1.0</v>
      </c>
    </row>
    <row r="174">
      <c r="A174" s="7" t="s">
        <v>26</v>
      </c>
      <c r="B174" s="7" t="s">
        <v>35</v>
      </c>
      <c r="C174" s="7" t="s">
        <v>36</v>
      </c>
      <c r="D174" s="7" t="s">
        <v>190</v>
      </c>
      <c r="E174" s="7" t="s">
        <v>82</v>
      </c>
      <c r="F174" s="7">
        <v>95.0</v>
      </c>
      <c r="G174" s="7">
        <v>1.0</v>
      </c>
      <c r="H174" s="17"/>
      <c r="I174" s="7">
        <v>0.0</v>
      </c>
      <c r="J174" s="7">
        <v>1.0</v>
      </c>
    </row>
    <row r="175">
      <c r="A175" s="7" t="s">
        <v>26</v>
      </c>
      <c r="B175" s="7" t="s">
        <v>35</v>
      </c>
      <c r="C175" s="7" t="s">
        <v>36</v>
      </c>
      <c r="D175" s="7" t="s">
        <v>80</v>
      </c>
      <c r="E175" s="7" t="s">
        <v>82</v>
      </c>
      <c r="F175" s="7">
        <v>95.0</v>
      </c>
      <c r="G175" s="7">
        <v>1.0</v>
      </c>
      <c r="H175" s="17"/>
      <c r="I175" s="7">
        <v>0.0</v>
      </c>
      <c r="J175" s="7">
        <v>1.0</v>
      </c>
    </row>
    <row r="176">
      <c r="A176" s="7" t="s">
        <v>26</v>
      </c>
      <c r="B176" s="7" t="s">
        <v>35</v>
      </c>
      <c r="C176" s="7" t="s">
        <v>36</v>
      </c>
      <c r="D176" s="7" t="s">
        <v>83</v>
      </c>
      <c r="E176" s="7" t="s">
        <v>82</v>
      </c>
      <c r="F176" s="7">
        <v>95.0</v>
      </c>
      <c r="G176" s="7">
        <v>1.0</v>
      </c>
      <c r="H176" s="17"/>
      <c r="I176" s="7">
        <v>0.0</v>
      </c>
      <c r="J176" s="7">
        <v>1.0</v>
      </c>
    </row>
    <row r="177">
      <c r="A177" s="7" t="s">
        <v>26</v>
      </c>
      <c r="B177" s="7" t="s">
        <v>35</v>
      </c>
      <c r="C177" s="7" t="s">
        <v>36</v>
      </c>
      <c r="D177" s="7" t="s">
        <v>190</v>
      </c>
      <c r="E177" s="7" t="s">
        <v>81</v>
      </c>
      <c r="F177" s="7">
        <v>98.0</v>
      </c>
      <c r="G177" s="7">
        <v>1.0</v>
      </c>
      <c r="H177" s="17"/>
      <c r="I177" s="7">
        <v>0.0</v>
      </c>
      <c r="J177" s="7">
        <v>1.0</v>
      </c>
    </row>
    <row r="178">
      <c r="A178" s="7" t="s">
        <v>26</v>
      </c>
      <c r="B178" s="7" t="s">
        <v>35</v>
      </c>
      <c r="C178" s="7" t="s">
        <v>36</v>
      </c>
      <c r="D178" s="7" t="s">
        <v>80</v>
      </c>
      <c r="E178" s="7" t="s">
        <v>81</v>
      </c>
      <c r="F178" s="7">
        <v>98.0</v>
      </c>
      <c r="G178" s="7">
        <v>1.0</v>
      </c>
      <c r="H178" s="17"/>
      <c r="I178" s="7">
        <v>0.0</v>
      </c>
      <c r="J178" s="7">
        <v>1.0</v>
      </c>
    </row>
    <row r="179">
      <c r="A179" s="7" t="s">
        <v>26</v>
      </c>
      <c r="B179" s="7" t="s">
        <v>35</v>
      </c>
      <c r="C179" s="7" t="s">
        <v>36</v>
      </c>
      <c r="D179" s="7" t="s">
        <v>83</v>
      </c>
      <c r="E179" s="7" t="s">
        <v>81</v>
      </c>
      <c r="F179" s="7">
        <v>98.0</v>
      </c>
      <c r="G179" s="7">
        <v>1.0</v>
      </c>
      <c r="H179" s="17"/>
      <c r="I179" s="7">
        <v>0.0</v>
      </c>
      <c r="J179" s="7">
        <v>1.0</v>
      </c>
    </row>
    <row r="180">
      <c r="A180" s="7" t="s">
        <v>26</v>
      </c>
      <c r="B180" s="7" t="s">
        <v>35</v>
      </c>
      <c r="C180" s="7" t="s">
        <v>54</v>
      </c>
      <c r="D180" s="7" t="s">
        <v>64</v>
      </c>
      <c r="E180" s="7" t="s">
        <v>79</v>
      </c>
      <c r="F180" s="7">
        <v>87.0</v>
      </c>
      <c r="G180" s="7">
        <v>1.0</v>
      </c>
      <c r="H180" s="17"/>
      <c r="I180" s="7">
        <v>2.0</v>
      </c>
      <c r="J180" s="7">
        <v>2.0</v>
      </c>
    </row>
    <row r="181">
      <c r="A181" s="7" t="s">
        <v>26</v>
      </c>
      <c r="B181" s="7" t="s">
        <v>284</v>
      </c>
      <c r="C181" s="7" t="s">
        <v>285</v>
      </c>
      <c r="D181" s="7" t="s">
        <v>710</v>
      </c>
      <c r="E181" s="7" t="s">
        <v>711</v>
      </c>
      <c r="F181" s="7">
        <v>95.0</v>
      </c>
      <c r="G181" s="7">
        <v>1.0</v>
      </c>
      <c r="H181" s="17"/>
      <c r="I181" s="7">
        <v>0.0</v>
      </c>
      <c r="J181" s="7">
        <v>1.0</v>
      </c>
    </row>
    <row r="182">
      <c r="A182" s="7" t="s">
        <v>26</v>
      </c>
      <c r="B182" s="7" t="s">
        <v>284</v>
      </c>
      <c r="C182" s="7" t="s">
        <v>285</v>
      </c>
      <c r="D182" s="7" t="s">
        <v>710</v>
      </c>
      <c r="E182" s="7" t="s">
        <v>712</v>
      </c>
      <c r="F182" s="7">
        <v>98.0</v>
      </c>
      <c r="G182" s="7">
        <v>1.0</v>
      </c>
      <c r="H182" s="17"/>
      <c r="I182" s="7">
        <v>0.0</v>
      </c>
      <c r="J182" s="7">
        <v>1.0</v>
      </c>
    </row>
    <row r="183">
      <c r="A183" s="7" t="s">
        <v>26</v>
      </c>
      <c r="B183" s="7" t="s">
        <v>284</v>
      </c>
      <c r="C183" s="7" t="s">
        <v>285</v>
      </c>
      <c r="D183" s="7" t="s">
        <v>710</v>
      </c>
      <c r="E183" s="7" t="s">
        <v>714</v>
      </c>
      <c r="F183" s="7">
        <v>100.0</v>
      </c>
      <c r="G183" s="7">
        <v>1.0</v>
      </c>
      <c r="H183" s="17"/>
      <c r="I183" s="7">
        <v>0.0</v>
      </c>
      <c r="J183" s="7">
        <v>1.0</v>
      </c>
    </row>
    <row r="184">
      <c r="A184" s="7" t="s">
        <v>26</v>
      </c>
      <c r="B184" s="7" t="s">
        <v>284</v>
      </c>
      <c r="C184" s="7" t="s">
        <v>285</v>
      </c>
      <c r="D184" s="7" t="s">
        <v>710</v>
      </c>
      <c r="E184" s="7" t="s">
        <v>726</v>
      </c>
      <c r="F184" s="7">
        <v>95.0</v>
      </c>
      <c r="G184" s="7">
        <v>1.0</v>
      </c>
      <c r="H184" s="17"/>
      <c r="I184" s="7">
        <v>0.0</v>
      </c>
      <c r="J184" s="7">
        <v>1.0</v>
      </c>
    </row>
    <row r="185">
      <c r="A185" s="7" t="s">
        <v>26</v>
      </c>
      <c r="B185" s="7" t="s">
        <v>284</v>
      </c>
      <c r="C185" s="7" t="s">
        <v>285</v>
      </c>
      <c r="D185" s="7" t="s">
        <v>710</v>
      </c>
      <c r="E185" s="7" t="s">
        <v>727</v>
      </c>
      <c r="F185" s="7">
        <v>98.0</v>
      </c>
      <c r="G185" s="7">
        <v>1.0</v>
      </c>
      <c r="H185" s="17"/>
      <c r="I185" s="7">
        <v>0.0</v>
      </c>
      <c r="J185" s="7">
        <v>1.0</v>
      </c>
    </row>
    <row r="186">
      <c r="A186" s="7" t="s">
        <v>26</v>
      </c>
      <c r="B186" s="7" t="s">
        <v>284</v>
      </c>
      <c r="C186" s="7" t="s">
        <v>285</v>
      </c>
      <c r="D186" s="7" t="s">
        <v>286</v>
      </c>
      <c r="E186" s="7" t="s">
        <v>281</v>
      </c>
      <c r="F186" s="7">
        <v>95.0</v>
      </c>
      <c r="G186" s="7">
        <v>1.0</v>
      </c>
      <c r="H186" s="17"/>
      <c r="I186" s="7">
        <v>0.0</v>
      </c>
      <c r="J186" s="7">
        <v>1.0</v>
      </c>
    </row>
    <row r="187">
      <c r="A187" s="7" t="s">
        <v>26</v>
      </c>
      <c r="B187" s="7" t="s">
        <v>284</v>
      </c>
      <c r="C187" s="7" t="s">
        <v>573</v>
      </c>
      <c r="D187" s="7" t="s">
        <v>574</v>
      </c>
      <c r="E187" s="7" t="s">
        <v>281</v>
      </c>
      <c r="F187" s="7">
        <v>95.0</v>
      </c>
      <c r="G187" s="7">
        <v>1.0</v>
      </c>
      <c r="H187" s="17"/>
      <c r="I187" s="7">
        <v>0.0</v>
      </c>
      <c r="J187" s="7">
        <v>1.0</v>
      </c>
    </row>
    <row r="188">
      <c r="A188" s="7" t="s">
        <v>26</v>
      </c>
      <c r="B188" s="7" t="s">
        <v>284</v>
      </c>
      <c r="C188" s="7" t="s">
        <v>285</v>
      </c>
      <c r="D188" s="7" t="s">
        <v>286</v>
      </c>
      <c r="E188" s="7" t="s">
        <v>280</v>
      </c>
      <c r="F188" s="7">
        <v>98.0</v>
      </c>
      <c r="G188" s="7">
        <v>1.0</v>
      </c>
      <c r="H188" s="17"/>
      <c r="I188" s="7">
        <v>0.0</v>
      </c>
      <c r="J188" s="7">
        <v>1.0</v>
      </c>
    </row>
    <row r="189">
      <c r="A189" s="7" t="s">
        <v>26</v>
      </c>
      <c r="B189" s="7" t="s">
        <v>284</v>
      </c>
      <c r="C189" s="7" t="s">
        <v>573</v>
      </c>
      <c r="D189" s="7" t="s">
        <v>574</v>
      </c>
      <c r="E189" s="7" t="s">
        <v>280</v>
      </c>
      <c r="F189" s="7">
        <v>98.0</v>
      </c>
      <c r="G189" s="7">
        <v>1.0</v>
      </c>
      <c r="H189" s="17"/>
      <c r="I189" s="7">
        <v>0.0</v>
      </c>
      <c r="J189" s="7">
        <v>1.0</v>
      </c>
    </row>
    <row r="190">
      <c r="A190" s="7" t="s">
        <v>26</v>
      </c>
      <c r="B190" s="7" t="s">
        <v>284</v>
      </c>
      <c r="C190" s="7" t="s">
        <v>573</v>
      </c>
      <c r="D190" s="7" t="s">
        <v>574</v>
      </c>
      <c r="E190" s="7" t="s">
        <v>746</v>
      </c>
      <c r="F190" s="7">
        <v>95.0</v>
      </c>
      <c r="G190" s="7">
        <v>1.0</v>
      </c>
      <c r="H190" s="17"/>
      <c r="I190" s="7">
        <v>0.0</v>
      </c>
      <c r="J190" s="7">
        <v>1.0</v>
      </c>
    </row>
    <row r="191">
      <c r="A191" s="7" t="s">
        <v>26</v>
      </c>
      <c r="B191" s="7" t="s">
        <v>284</v>
      </c>
      <c r="C191" s="7" t="s">
        <v>573</v>
      </c>
      <c r="D191" s="7" t="s">
        <v>574</v>
      </c>
      <c r="E191" s="7" t="s">
        <v>747</v>
      </c>
      <c r="F191" s="7">
        <v>98.0</v>
      </c>
      <c r="G191" s="7">
        <v>1.0</v>
      </c>
      <c r="H191" s="17"/>
      <c r="I191" s="7">
        <v>0.0</v>
      </c>
      <c r="J191" s="7">
        <v>1.0</v>
      </c>
    </row>
    <row r="192">
      <c r="A192" s="7" t="s">
        <v>26</v>
      </c>
      <c r="B192" s="7" t="s">
        <v>284</v>
      </c>
      <c r="C192" s="7" t="s">
        <v>285</v>
      </c>
      <c r="D192" s="7" t="s">
        <v>286</v>
      </c>
      <c r="E192" s="7" t="s">
        <v>278</v>
      </c>
      <c r="F192" s="7">
        <v>95.0</v>
      </c>
      <c r="G192" s="7">
        <v>1.0</v>
      </c>
      <c r="H192" s="17"/>
      <c r="I192" s="7">
        <v>0.0</v>
      </c>
      <c r="J192" s="7">
        <v>1.0</v>
      </c>
    </row>
    <row r="193">
      <c r="A193" s="7" t="s">
        <v>26</v>
      </c>
      <c r="B193" s="7" t="s">
        <v>284</v>
      </c>
      <c r="C193" s="7" t="s">
        <v>573</v>
      </c>
      <c r="D193" s="7" t="s">
        <v>574</v>
      </c>
      <c r="E193" s="7" t="s">
        <v>278</v>
      </c>
      <c r="F193" s="7">
        <v>95.0</v>
      </c>
      <c r="G193" s="7">
        <v>1.0</v>
      </c>
      <c r="H193" s="17"/>
      <c r="I193" s="7">
        <v>0.0</v>
      </c>
      <c r="J193" s="7">
        <v>1.0</v>
      </c>
    </row>
    <row r="194">
      <c r="A194" s="7" t="s">
        <v>26</v>
      </c>
      <c r="B194" s="7" t="s">
        <v>284</v>
      </c>
      <c r="C194" s="7" t="s">
        <v>285</v>
      </c>
      <c r="D194" s="7" t="s">
        <v>286</v>
      </c>
      <c r="E194" s="7" t="s">
        <v>269</v>
      </c>
      <c r="F194" s="7">
        <v>98.0</v>
      </c>
      <c r="G194" s="7">
        <v>1.0</v>
      </c>
      <c r="H194" s="17"/>
      <c r="I194" s="7">
        <v>0.0</v>
      </c>
      <c r="J194" s="7">
        <v>1.0</v>
      </c>
    </row>
    <row r="195">
      <c r="A195" s="7" t="s">
        <v>26</v>
      </c>
      <c r="B195" s="7" t="s">
        <v>284</v>
      </c>
      <c r="C195" s="7" t="s">
        <v>573</v>
      </c>
      <c r="D195" s="7" t="s">
        <v>574</v>
      </c>
      <c r="E195" s="7" t="s">
        <v>269</v>
      </c>
      <c r="F195" s="7">
        <v>98.0</v>
      </c>
      <c r="G195" s="7">
        <v>1.0</v>
      </c>
      <c r="H195" s="17"/>
      <c r="I195" s="7">
        <v>0.0</v>
      </c>
      <c r="J195" s="7">
        <v>1.0</v>
      </c>
    </row>
    <row r="196">
      <c r="A196" s="7" t="s">
        <v>26</v>
      </c>
      <c r="B196" s="7" t="s">
        <v>284</v>
      </c>
      <c r="C196" s="7" t="s">
        <v>285</v>
      </c>
      <c r="D196" s="7" t="s">
        <v>347</v>
      </c>
      <c r="E196" s="7" t="s">
        <v>768</v>
      </c>
      <c r="F196" s="7">
        <v>95.0</v>
      </c>
      <c r="G196" s="7">
        <v>1.0</v>
      </c>
      <c r="H196" s="17"/>
      <c r="I196" s="7">
        <v>1.0</v>
      </c>
      <c r="J196" s="7">
        <v>1.0</v>
      </c>
    </row>
    <row r="197">
      <c r="A197" s="7" t="s">
        <v>26</v>
      </c>
      <c r="B197" s="7" t="s">
        <v>284</v>
      </c>
      <c r="C197" s="7" t="s">
        <v>285</v>
      </c>
      <c r="D197" s="7" t="s">
        <v>347</v>
      </c>
      <c r="E197" s="7" t="s">
        <v>772</v>
      </c>
      <c r="F197" s="7">
        <v>98.0</v>
      </c>
      <c r="G197" s="7">
        <v>1.0</v>
      </c>
      <c r="H197" s="17"/>
      <c r="I197" s="7">
        <v>1.0</v>
      </c>
      <c r="J197" s="7">
        <v>1.0</v>
      </c>
    </row>
    <row r="198">
      <c r="A198" s="7" t="s">
        <v>26</v>
      </c>
      <c r="B198" s="7" t="s">
        <v>284</v>
      </c>
      <c r="C198" s="7" t="s">
        <v>295</v>
      </c>
      <c r="D198" s="7" t="s">
        <v>332</v>
      </c>
      <c r="E198" s="7" t="s">
        <v>268</v>
      </c>
      <c r="F198" s="7">
        <v>95.0</v>
      </c>
      <c r="G198" s="7">
        <v>1.0</v>
      </c>
      <c r="H198" s="17"/>
      <c r="I198" s="7">
        <v>0.0</v>
      </c>
      <c r="J198" s="7">
        <v>1.0</v>
      </c>
    </row>
    <row r="199">
      <c r="A199" s="7" t="s">
        <v>26</v>
      </c>
      <c r="B199" s="7" t="s">
        <v>284</v>
      </c>
      <c r="C199" s="7" t="s">
        <v>295</v>
      </c>
      <c r="D199" s="7" t="s">
        <v>332</v>
      </c>
      <c r="E199" s="7" t="s">
        <v>267</v>
      </c>
      <c r="F199" s="7">
        <v>98.0</v>
      </c>
      <c r="G199" s="7">
        <v>1.0</v>
      </c>
      <c r="H199" s="17"/>
      <c r="I199" s="7">
        <v>0.0</v>
      </c>
      <c r="J199" s="7">
        <v>1.0</v>
      </c>
    </row>
    <row r="200">
      <c r="A200" s="7" t="s">
        <v>26</v>
      </c>
      <c r="B200" s="7" t="s">
        <v>284</v>
      </c>
      <c r="C200" s="7" t="s">
        <v>285</v>
      </c>
      <c r="D200" s="7" t="s">
        <v>338</v>
      </c>
      <c r="E200" s="7" t="s">
        <v>779</v>
      </c>
      <c r="F200" s="7">
        <v>95.0</v>
      </c>
      <c r="G200" s="7">
        <v>1.0</v>
      </c>
      <c r="H200" s="17"/>
      <c r="I200" s="7">
        <v>2.0</v>
      </c>
      <c r="J200" s="7">
        <v>1.0</v>
      </c>
    </row>
    <row r="201">
      <c r="A201" s="7" t="s">
        <v>26</v>
      </c>
      <c r="B201" s="7" t="s">
        <v>284</v>
      </c>
      <c r="C201" s="7" t="s">
        <v>285</v>
      </c>
      <c r="D201" s="7" t="s">
        <v>338</v>
      </c>
      <c r="E201" s="7" t="s">
        <v>785</v>
      </c>
      <c r="F201" s="7">
        <v>98.0</v>
      </c>
      <c r="G201" s="7">
        <v>1.0</v>
      </c>
      <c r="H201" s="17"/>
      <c r="I201" s="7">
        <v>2.0</v>
      </c>
      <c r="J201" s="7">
        <v>1.0</v>
      </c>
    </row>
    <row r="202">
      <c r="A202" s="7" t="s">
        <v>26</v>
      </c>
      <c r="B202" s="7" t="s">
        <v>284</v>
      </c>
      <c r="C202" s="7" t="s">
        <v>285</v>
      </c>
      <c r="D202" s="7" t="s">
        <v>286</v>
      </c>
      <c r="E202" s="7" t="s">
        <v>450</v>
      </c>
      <c r="F202" s="7">
        <v>95.0</v>
      </c>
      <c r="G202" s="7">
        <v>1.0</v>
      </c>
      <c r="H202" s="17"/>
      <c r="I202" s="7">
        <v>0.0</v>
      </c>
      <c r="J202" s="7">
        <v>1.0</v>
      </c>
    </row>
    <row r="203">
      <c r="A203" s="7" t="s">
        <v>26</v>
      </c>
      <c r="B203" s="7" t="s">
        <v>284</v>
      </c>
      <c r="C203" s="7" t="s">
        <v>285</v>
      </c>
      <c r="D203" s="7" t="s">
        <v>786</v>
      </c>
      <c r="E203" s="7" t="s">
        <v>787</v>
      </c>
      <c r="F203" s="7">
        <v>95.0</v>
      </c>
      <c r="G203" s="7">
        <v>1.0</v>
      </c>
      <c r="H203" s="17"/>
      <c r="I203" s="7">
        <v>0.0</v>
      </c>
      <c r="J203" s="7">
        <v>1.0</v>
      </c>
    </row>
    <row r="204">
      <c r="A204" s="7" t="s">
        <v>26</v>
      </c>
      <c r="B204" s="7" t="s">
        <v>284</v>
      </c>
      <c r="C204" s="7" t="s">
        <v>285</v>
      </c>
      <c r="D204" s="7" t="s">
        <v>286</v>
      </c>
      <c r="E204" s="7" t="s">
        <v>448</v>
      </c>
      <c r="F204" s="7">
        <v>98.0</v>
      </c>
      <c r="G204" s="7">
        <v>1.0</v>
      </c>
      <c r="H204" s="17"/>
      <c r="I204" s="7">
        <v>0.0</v>
      </c>
      <c r="J204" s="7">
        <v>1.0</v>
      </c>
    </row>
    <row r="205">
      <c r="A205" s="7" t="s">
        <v>26</v>
      </c>
      <c r="B205" s="7" t="s">
        <v>284</v>
      </c>
      <c r="C205" s="7" t="s">
        <v>285</v>
      </c>
      <c r="D205" s="7" t="s">
        <v>786</v>
      </c>
      <c r="E205" s="7" t="s">
        <v>789</v>
      </c>
      <c r="F205" s="7">
        <v>98.0</v>
      </c>
      <c r="G205" s="7">
        <v>1.0</v>
      </c>
      <c r="H205" s="17"/>
      <c r="I205" s="7">
        <v>0.0</v>
      </c>
      <c r="J205" s="7">
        <v>1.0</v>
      </c>
    </row>
    <row r="206">
      <c r="A206" s="7" t="s">
        <v>26</v>
      </c>
      <c r="B206" s="7" t="s">
        <v>284</v>
      </c>
      <c r="C206" s="7" t="s">
        <v>285</v>
      </c>
      <c r="D206" s="7" t="s">
        <v>341</v>
      </c>
      <c r="E206" s="7" t="s">
        <v>447</v>
      </c>
      <c r="F206" s="7">
        <v>100.0</v>
      </c>
      <c r="G206" s="7">
        <v>1.0</v>
      </c>
      <c r="H206" s="17"/>
      <c r="I206" s="7">
        <v>0.0</v>
      </c>
      <c r="J206" s="7">
        <v>1.0</v>
      </c>
    </row>
    <row r="207">
      <c r="A207" s="7" t="s">
        <v>26</v>
      </c>
      <c r="B207" s="7" t="s">
        <v>284</v>
      </c>
      <c r="C207" s="7" t="s">
        <v>285</v>
      </c>
      <c r="D207" s="7" t="s">
        <v>338</v>
      </c>
      <c r="E207" s="7" t="s">
        <v>791</v>
      </c>
      <c r="F207" s="7">
        <v>95.0</v>
      </c>
      <c r="G207" s="7">
        <v>1.0</v>
      </c>
      <c r="H207" s="17"/>
      <c r="I207" s="7">
        <v>1.0</v>
      </c>
      <c r="J207" s="7">
        <v>1.0</v>
      </c>
    </row>
    <row r="208">
      <c r="A208" s="7" t="s">
        <v>26</v>
      </c>
      <c r="B208" s="7" t="s">
        <v>284</v>
      </c>
      <c r="C208" s="7" t="s">
        <v>285</v>
      </c>
      <c r="D208" s="7" t="s">
        <v>338</v>
      </c>
      <c r="E208" s="7" t="s">
        <v>792</v>
      </c>
      <c r="F208" s="7">
        <v>98.0</v>
      </c>
      <c r="G208" s="7">
        <v>1.0</v>
      </c>
      <c r="H208" s="17"/>
      <c r="I208" s="7">
        <v>1.0</v>
      </c>
      <c r="J208" s="7">
        <v>1.0</v>
      </c>
    </row>
    <row r="209">
      <c r="A209" s="7" t="s">
        <v>26</v>
      </c>
      <c r="B209" s="7" t="s">
        <v>284</v>
      </c>
      <c r="C209" s="7" t="s">
        <v>285</v>
      </c>
      <c r="D209" s="7" t="s">
        <v>552</v>
      </c>
      <c r="E209" s="7" t="s">
        <v>793</v>
      </c>
      <c r="F209" s="7">
        <v>95.0</v>
      </c>
      <c r="G209" s="7">
        <v>1.0</v>
      </c>
      <c r="H209" s="17"/>
      <c r="I209" s="7">
        <v>1.0</v>
      </c>
      <c r="J209" s="7">
        <v>1.0</v>
      </c>
    </row>
    <row r="210">
      <c r="A210" s="7" t="s">
        <v>26</v>
      </c>
      <c r="B210" s="7" t="s">
        <v>284</v>
      </c>
      <c r="C210" s="7" t="s">
        <v>556</v>
      </c>
      <c r="D210" s="7" t="s">
        <v>557</v>
      </c>
      <c r="E210" s="7" t="s">
        <v>793</v>
      </c>
      <c r="F210" s="7">
        <v>95.0</v>
      </c>
      <c r="G210" s="7">
        <v>1.0</v>
      </c>
      <c r="H210" s="17"/>
      <c r="I210" s="7">
        <v>1.0</v>
      </c>
      <c r="J210" s="7">
        <v>1.0</v>
      </c>
    </row>
    <row r="211">
      <c r="A211" s="7" t="s">
        <v>26</v>
      </c>
      <c r="B211" s="7" t="s">
        <v>284</v>
      </c>
      <c r="C211" s="7" t="s">
        <v>285</v>
      </c>
      <c r="D211" s="7" t="s">
        <v>552</v>
      </c>
      <c r="E211" s="7" t="s">
        <v>797</v>
      </c>
      <c r="F211" s="7">
        <v>98.0</v>
      </c>
      <c r="G211" s="7">
        <v>1.0</v>
      </c>
      <c r="H211" s="17"/>
      <c r="I211" s="7">
        <v>1.0</v>
      </c>
      <c r="J211" s="7">
        <v>1.0</v>
      </c>
    </row>
    <row r="212">
      <c r="A212" s="7" t="s">
        <v>26</v>
      </c>
      <c r="B212" s="7" t="s">
        <v>284</v>
      </c>
      <c r="C212" s="7" t="s">
        <v>556</v>
      </c>
      <c r="D212" s="7" t="s">
        <v>557</v>
      </c>
      <c r="E212" s="7" t="s">
        <v>797</v>
      </c>
      <c r="F212" s="7">
        <v>98.0</v>
      </c>
      <c r="G212" s="7">
        <v>1.0</v>
      </c>
      <c r="H212" s="17"/>
      <c r="I212" s="7">
        <v>1.0</v>
      </c>
      <c r="J212" s="7">
        <v>1.0</v>
      </c>
    </row>
    <row r="213">
      <c r="A213" s="7" t="s">
        <v>26</v>
      </c>
      <c r="B213" s="7" t="s">
        <v>284</v>
      </c>
      <c r="C213" s="7" t="s">
        <v>295</v>
      </c>
      <c r="D213" s="7" t="s">
        <v>332</v>
      </c>
      <c r="E213" s="7" t="s">
        <v>443</v>
      </c>
      <c r="F213" s="7">
        <v>95.0</v>
      </c>
      <c r="G213" s="7">
        <v>1.0</v>
      </c>
      <c r="H213" s="17"/>
      <c r="I213" s="7">
        <v>0.0</v>
      </c>
      <c r="J213" s="7">
        <v>1.0</v>
      </c>
    </row>
    <row r="214">
      <c r="A214" s="7" t="s">
        <v>26</v>
      </c>
      <c r="B214" s="7" t="s">
        <v>284</v>
      </c>
      <c r="C214" s="7" t="s">
        <v>295</v>
      </c>
      <c r="D214" s="7" t="s">
        <v>332</v>
      </c>
      <c r="E214" s="7" t="s">
        <v>442</v>
      </c>
      <c r="F214" s="7">
        <v>98.0</v>
      </c>
      <c r="G214" s="7">
        <v>1.0</v>
      </c>
      <c r="H214" s="17"/>
      <c r="I214" s="7">
        <v>0.0</v>
      </c>
      <c r="J214" s="7">
        <v>1.0</v>
      </c>
    </row>
    <row r="215">
      <c r="A215" s="7" t="s">
        <v>26</v>
      </c>
      <c r="B215" s="7" t="s">
        <v>284</v>
      </c>
      <c r="C215" s="7" t="s">
        <v>285</v>
      </c>
      <c r="D215" s="7" t="s">
        <v>286</v>
      </c>
      <c r="E215" s="7" t="s">
        <v>807</v>
      </c>
      <c r="F215" s="7">
        <v>95.0</v>
      </c>
      <c r="G215" s="7">
        <v>1.0</v>
      </c>
      <c r="H215" s="17"/>
      <c r="I215" s="7">
        <v>0.0</v>
      </c>
      <c r="J215" s="7">
        <v>1.0</v>
      </c>
    </row>
    <row r="216">
      <c r="A216" s="7" t="s">
        <v>26</v>
      </c>
      <c r="B216" s="7" t="s">
        <v>284</v>
      </c>
      <c r="C216" s="7" t="s">
        <v>285</v>
      </c>
      <c r="D216" s="7" t="s">
        <v>286</v>
      </c>
      <c r="E216" s="7" t="s">
        <v>812</v>
      </c>
      <c r="F216" s="7">
        <v>98.0</v>
      </c>
      <c r="G216" s="7">
        <v>1.0</v>
      </c>
      <c r="H216" s="17"/>
      <c r="I216" s="7">
        <v>0.0</v>
      </c>
      <c r="J216" s="7">
        <v>1.0</v>
      </c>
    </row>
    <row r="217">
      <c r="A217" s="7" t="s">
        <v>26</v>
      </c>
      <c r="B217" s="7" t="s">
        <v>284</v>
      </c>
      <c r="C217" s="7" t="s">
        <v>285</v>
      </c>
      <c r="D217" s="7" t="s">
        <v>286</v>
      </c>
      <c r="E217" s="7" t="s">
        <v>813</v>
      </c>
      <c r="F217" s="7">
        <v>95.0</v>
      </c>
      <c r="G217" s="7">
        <v>1.0</v>
      </c>
      <c r="H217" s="17"/>
      <c r="I217" s="7">
        <v>0.0</v>
      </c>
      <c r="J217" s="7">
        <v>1.0</v>
      </c>
    </row>
    <row r="218">
      <c r="A218" s="7" t="s">
        <v>26</v>
      </c>
      <c r="B218" s="7" t="s">
        <v>284</v>
      </c>
      <c r="C218" s="7" t="s">
        <v>573</v>
      </c>
      <c r="D218" s="7" t="s">
        <v>574</v>
      </c>
      <c r="E218" s="7" t="s">
        <v>815</v>
      </c>
      <c r="F218" s="7">
        <v>95.0</v>
      </c>
      <c r="G218" s="7">
        <v>1.0</v>
      </c>
      <c r="H218" s="17"/>
      <c r="I218" s="7">
        <v>1.0</v>
      </c>
      <c r="J218" s="7">
        <v>1.0</v>
      </c>
    </row>
    <row r="219">
      <c r="A219" s="7" t="s">
        <v>26</v>
      </c>
      <c r="B219" s="7" t="s">
        <v>284</v>
      </c>
      <c r="C219" s="7" t="s">
        <v>285</v>
      </c>
      <c r="D219" s="7" t="s">
        <v>286</v>
      </c>
      <c r="E219" s="7" t="s">
        <v>819</v>
      </c>
      <c r="F219" s="7">
        <v>98.0</v>
      </c>
      <c r="G219" s="7">
        <v>1.0</v>
      </c>
      <c r="H219" s="17"/>
      <c r="I219" s="7">
        <v>0.0</v>
      </c>
      <c r="J219" s="7">
        <v>1.0</v>
      </c>
    </row>
    <row r="220">
      <c r="A220" s="7" t="s">
        <v>26</v>
      </c>
      <c r="B220" s="7" t="s">
        <v>284</v>
      </c>
      <c r="C220" s="7" t="s">
        <v>573</v>
      </c>
      <c r="D220" s="7" t="s">
        <v>574</v>
      </c>
      <c r="E220" s="7" t="s">
        <v>821</v>
      </c>
      <c r="F220" s="7">
        <v>98.0</v>
      </c>
      <c r="G220" s="7">
        <v>1.0</v>
      </c>
      <c r="H220" s="17"/>
      <c r="I220" s="7">
        <v>1.0</v>
      </c>
      <c r="J220" s="7">
        <v>1.0</v>
      </c>
    </row>
    <row r="221">
      <c r="A221" s="7" t="s">
        <v>26</v>
      </c>
      <c r="B221" s="7" t="s">
        <v>284</v>
      </c>
      <c r="C221" s="7" t="s">
        <v>285</v>
      </c>
      <c r="D221" s="7" t="s">
        <v>341</v>
      </c>
      <c r="E221" s="7" t="s">
        <v>431</v>
      </c>
      <c r="F221" s="7">
        <v>95.0</v>
      </c>
      <c r="G221" s="7">
        <v>1.0</v>
      </c>
      <c r="H221" s="17"/>
      <c r="I221" s="7">
        <v>0.0</v>
      </c>
      <c r="J221" s="7">
        <v>1.0</v>
      </c>
    </row>
    <row r="222">
      <c r="A222" s="7" t="s">
        <v>26</v>
      </c>
      <c r="B222" s="7" t="s">
        <v>284</v>
      </c>
      <c r="C222" s="7" t="s">
        <v>285</v>
      </c>
      <c r="D222" s="7" t="s">
        <v>341</v>
      </c>
      <c r="E222" s="7" t="s">
        <v>430</v>
      </c>
      <c r="F222" s="7">
        <v>98.0</v>
      </c>
      <c r="G222" s="7">
        <v>1.0</v>
      </c>
      <c r="H222" s="17"/>
      <c r="I222" s="7">
        <v>0.0</v>
      </c>
      <c r="J222" s="7">
        <v>1.0</v>
      </c>
    </row>
    <row r="223">
      <c r="A223" s="7" t="s">
        <v>26</v>
      </c>
      <c r="B223" s="7" t="s">
        <v>284</v>
      </c>
      <c r="C223" s="7" t="s">
        <v>285</v>
      </c>
      <c r="D223" s="7" t="s">
        <v>552</v>
      </c>
      <c r="E223" s="7" t="s">
        <v>830</v>
      </c>
      <c r="F223" s="7">
        <v>100.0</v>
      </c>
      <c r="G223" s="7">
        <v>1.0</v>
      </c>
      <c r="H223" s="17"/>
      <c r="I223" s="7">
        <v>0.0</v>
      </c>
      <c r="J223" s="7">
        <v>1.0</v>
      </c>
    </row>
    <row r="224">
      <c r="A224" s="7" t="s">
        <v>26</v>
      </c>
      <c r="B224" s="7" t="s">
        <v>284</v>
      </c>
      <c r="C224" s="7" t="s">
        <v>285</v>
      </c>
      <c r="D224" s="7" t="s">
        <v>286</v>
      </c>
      <c r="E224" s="7" t="s">
        <v>429</v>
      </c>
      <c r="F224" s="7">
        <v>100.0</v>
      </c>
      <c r="G224" s="7">
        <v>1.0</v>
      </c>
      <c r="H224" s="17"/>
      <c r="I224" s="7">
        <v>0.0</v>
      </c>
      <c r="J224" s="7">
        <v>1.0</v>
      </c>
    </row>
    <row r="225">
      <c r="A225" s="7" t="s">
        <v>26</v>
      </c>
      <c r="B225" s="7" t="s">
        <v>284</v>
      </c>
      <c r="C225" s="7" t="s">
        <v>285</v>
      </c>
      <c r="D225" s="7" t="s">
        <v>347</v>
      </c>
      <c r="E225" s="7" t="s">
        <v>832</v>
      </c>
      <c r="F225" s="7">
        <v>95.0</v>
      </c>
      <c r="G225" s="7">
        <v>1.0</v>
      </c>
      <c r="H225" s="17"/>
      <c r="I225" s="7">
        <v>0.0</v>
      </c>
      <c r="J225" s="7">
        <v>1.0</v>
      </c>
    </row>
    <row r="226">
      <c r="A226" s="7" t="s">
        <v>26</v>
      </c>
      <c r="B226" s="7" t="s">
        <v>284</v>
      </c>
      <c r="C226" s="7" t="s">
        <v>285</v>
      </c>
      <c r="D226" s="7" t="s">
        <v>786</v>
      </c>
      <c r="E226" s="7" t="s">
        <v>832</v>
      </c>
      <c r="F226" s="7">
        <v>95.0</v>
      </c>
      <c r="G226" s="7">
        <v>1.0</v>
      </c>
      <c r="H226" s="17"/>
      <c r="I226" s="7">
        <v>0.0</v>
      </c>
      <c r="J226" s="7">
        <v>1.0</v>
      </c>
    </row>
    <row r="227">
      <c r="A227" s="7" t="s">
        <v>26</v>
      </c>
      <c r="B227" s="7" t="s">
        <v>284</v>
      </c>
      <c r="C227" s="7" t="s">
        <v>285</v>
      </c>
      <c r="D227" s="7" t="s">
        <v>710</v>
      </c>
      <c r="E227" s="7" t="s">
        <v>832</v>
      </c>
      <c r="F227" s="7">
        <v>95.0</v>
      </c>
      <c r="G227" s="7">
        <v>1.0</v>
      </c>
      <c r="H227" s="17"/>
      <c r="I227" s="7">
        <v>0.0</v>
      </c>
      <c r="J227" s="7">
        <v>1.0</v>
      </c>
    </row>
    <row r="228">
      <c r="A228" s="7" t="s">
        <v>26</v>
      </c>
      <c r="B228" s="7" t="s">
        <v>284</v>
      </c>
      <c r="C228" s="7" t="s">
        <v>285</v>
      </c>
      <c r="D228" s="7" t="s">
        <v>347</v>
      </c>
      <c r="E228" s="7" t="s">
        <v>839</v>
      </c>
      <c r="F228" s="7">
        <v>98.0</v>
      </c>
      <c r="G228" s="7">
        <v>1.0</v>
      </c>
      <c r="H228" s="17"/>
      <c r="I228" s="7">
        <v>0.0</v>
      </c>
      <c r="J228" s="7">
        <v>1.0</v>
      </c>
    </row>
    <row r="229">
      <c r="A229" s="7" t="s">
        <v>26</v>
      </c>
      <c r="B229" s="7" t="s">
        <v>284</v>
      </c>
      <c r="C229" s="7" t="s">
        <v>285</v>
      </c>
      <c r="D229" s="7" t="s">
        <v>786</v>
      </c>
      <c r="E229" s="7" t="s">
        <v>839</v>
      </c>
      <c r="F229" s="7">
        <v>98.0</v>
      </c>
      <c r="G229" s="7">
        <v>1.0</v>
      </c>
      <c r="H229" s="17"/>
      <c r="I229" s="7">
        <v>0.0</v>
      </c>
      <c r="J229" s="7">
        <v>1.0</v>
      </c>
    </row>
    <row r="230">
      <c r="A230" s="7" t="s">
        <v>26</v>
      </c>
      <c r="B230" s="7" t="s">
        <v>284</v>
      </c>
      <c r="C230" s="7" t="s">
        <v>285</v>
      </c>
      <c r="D230" s="7" t="s">
        <v>710</v>
      </c>
      <c r="E230" s="7" t="s">
        <v>839</v>
      </c>
      <c r="F230" s="7">
        <v>98.0</v>
      </c>
      <c r="G230" s="7">
        <v>1.0</v>
      </c>
      <c r="H230" s="17"/>
      <c r="I230" s="7">
        <v>0.0</v>
      </c>
      <c r="J230" s="7">
        <v>1.0</v>
      </c>
    </row>
    <row r="231">
      <c r="A231" s="7" t="s">
        <v>26</v>
      </c>
      <c r="B231" s="7" t="s">
        <v>284</v>
      </c>
      <c r="C231" s="7" t="s">
        <v>285</v>
      </c>
      <c r="D231" s="7" t="s">
        <v>341</v>
      </c>
      <c r="E231" s="7" t="s">
        <v>428</v>
      </c>
      <c r="F231" s="7">
        <v>95.0</v>
      </c>
      <c r="G231" s="7">
        <v>1.0</v>
      </c>
      <c r="H231" s="17"/>
      <c r="I231" s="7">
        <v>1.0</v>
      </c>
      <c r="J231" s="7">
        <v>1.0</v>
      </c>
    </row>
    <row r="232">
      <c r="A232" s="7" t="s">
        <v>26</v>
      </c>
      <c r="B232" s="7" t="s">
        <v>284</v>
      </c>
      <c r="C232" s="7" t="s">
        <v>285</v>
      </c>
      <c r="D232" s="7" t="s">
        <v>341</v>
      </c>
      <c r="E232" s="7" t="s">
        <v>427</v>
      </c>
      <c r="F232" s="7">
        <v>98.0</v>
      </c>
      <c r="G232" s="7">
        <v>1.0</v>
      </c>
      <c r="H232" s="17"/>
      <c r="I232" s="7">
        <v>1.0</v>
      </c>
      <c r="J232" s="7">
        <v>1.0</v>
      </c>
    </row>
    <row r="233">
      <c r="A233" s="7" t="s">
        <v>26</v>
      </c>
      <c r="B233" s="7" t="s">
        <v>284</v>
      </c>
      <c r="C233" s="7" t="s">
        <v>285</v>
      </c>
      <c r="D233" s="7" t="s">
        <v>710</v>
      </c>
      <c r="E233" s="7" t="s">
        <v>859</v>
      </c>
      <c r="F233" s="7">
        <v>95.0</v>
      </c>
      <c r="G233" s="7">
        <v>1.0</v>
      </c>
      <c r="H233" s="17"/>
      <c r="I233" s="7">
        <v>0.0</v>
      </c>
      <c r="J233" s="7">
        <v>1.0</v>
      </c>
    </row>
    <row r="234">
      <c r="A234" s="7" t="s">
        <v>26</v>
      </c>
      <c r="B234" s="7" t="s">
        <v>284</v>
      </c>
      <c r="C234" s="7" t="s">
        <v>285</v>
      </c>
      <c r="D234" s="7" t="s">
        <v>710</v>
      </c>
      <c r="E234" s="7" t="s">
        <v>860</v>
      </c>
      <c r="F234" s="7">
        <v>98.0</v>
      </c>
      <c r="G234" s="7">
        <v>1.0</v>
      </c>
      <c r="H234" s="17"/>
      <c r="I234" s="7">
        <v>0.0</v>
      </c>
      <c r="J234" s="7">
        <v>1.0</v>
      </c>
    </row>
    <row r="235">
      <c r="A235" s="7" t="s">
        <v>26</v>
      </c>
      <c r="B235" s="7" t="s">
        <v>284</v>
      </c>
      <c r="C235" s="7" t="s">
        <v>285</v>
      </c>
      <c r="D235" s="7" t="s">
        <v>641</v>
      </c>
      <c r="E235" s="7" t="s">
        <v>829</v>
      </c>
      <c r="F235" s="7">
        <v>95.0</v>
      </c>
      <c r="G235" s="7">
        <v>1.0</v>
      </c>
      <c r="H235" s="17"/>
      <c r="I235" s="7">
        <v>0.0</v>
      </c>
      <c r="J235" s="7">
        <v>1.0</v>
      </c>
    </row>
    <row r="236">
      <c r="A236" s="7" t="s">
        <v>26</v>
      </c>
      <c r="B236" s="7" t="s">
        <v>284</v>
      </c>
      <c r="C236" s="7" t="s">
        <v>285</v>
      </c>
      <c r="D236" s="7" t="s">
        <v>641</v>
      </c>
      <c r="E236" s="7" t="s">
        <v>828</v>
      </c>
      <c r="F236" s="7">
        <v>98.0</v>
      </c>
      <c r="G236" s="7">
        <v>1.0</v>
      </c>
      <c r="H236" s="17"/>
      <c r="I236" s="7">
        <v>0.0</v>
      </c>
      <c r="J236" s="7">
        <v>1.0</v>
      </c>
    </row>
    <row r="237">
      <c r="A237" s="7" t="s">
        <v>26</v>
      </c>
      <c r="B237" s="7" t="s">
        <v>284</v>
      </c>
      <c r="C237" s="7" t="s">
        <v>285</v>
      </c>
      <c r="D237" s="7" t="s">
        <v>641</v>
      </c>
      <c r="E237" s="7" t="s">
        <v>827</v>
      </c>
      <c r="F237" s="7">
        <v>95.0</v>
      </c>
      <c r="G237" s="7">
        <v>1.0</v>
      </c>
      <c r="H237" s="17"/>
      <c r="I237" s="7">
        <v>0.0</v>
      </c>
      <c r="J237" s="7">
        <v>1.0</v>
      </c>
    </row>
    <row r="238">
      <c r="A238" s="7" t="s">
        <v>26</v>
      </c>
      <c r="B238" s="7" t="s">
        <v>284</v>
      </c>
      <c r="C238" s="7" t="s">
        <v>285</v>
      </c>
      <c r="D238" s="7" t="s">
        <v>641</v>
      </c>
      <c r="E238" s="7" t="s">
        <v>825</v>
      </c>
      <c r="F238" s="7">
        <v>98.0</v>
      </c>
      <c r="G238" s="7">
        <v>1.0</v>
      </c>
      <c r="H238" s="17"/>
      <c r="I238" s="7">
        <v>0.0</v>
      </c>
      <c r="J238" s="7">
        <v>1.0</v>
      </c>
    </row>
    <row r="239">
      <c r="A239" s="7" t="s">
        <v>26</v>
      </c>
      <c r="B239" s="7" t="s">
        <v>284</v>
      </c>
      <c r="C239" s="7" t="s">
        <v>556</v>
      </c>
      <c r="D239" s="7" t="s">
        <v>557</v>
      </c>
      <c r="E239" s="7" t="s">
        <v>823</v>
      </c>
      <c r="F239" s="7">
        <v>100.0</v>
      </c>
      <c r="G239" s="7">
        <v>1.0</v>
      </c>
      <c r="H239" s="17"/>
      <c r="I239" s="7">
        <v>0.0</v>
      </c>
      <c r="J239" s="7">
        <v>1.0</v>
      </c>
    </row>
    <row r="240">
      <c r="A240" s="7" t="s">
        <v>26</v>
      </c>
      <c r="B240" s="7" t="s">
        <v>284</v>
      </c>
      <c r="C240" s="7" t="s">
        <v>285</v>
      </c>
      <c r="D240" s="7" t="s">
        <v>286</v>
      </c>
      <c r="E240" s="7" t="s">
        <v>426</v>
      </c>
      <c r="F240" s="7">
        <v>95.0</v>
      </c>
      <c r="G240" s="7">
        <v>1.0</v>
      </c>
      <c r="H240" s="17"/>
      <c r="I240" s="7">
        <v>0.0</v>
      </c>
      <c r="J240" s="7">
        <v>1.0</v>
      </c>
    </row>
    <row r="241">
      <c r="A241" s="7" t="s">
        <v>26</v>
      </c>
      <c r="B241" s="7" t="s">
        <v>284</v>
      </c>
      <c r="C241" s="7" t="s">
        <v>285</v>
      </c>
      <c r="D241" s="7" t="s">
        <v>286</v>
      </c>
      <c r="E241" s="7" t="s">
        <v>425</v>
      </c>
      <c r="F241" s="7">
        <v>98.0</v>
      </c>
      <c r="G241" s="7">
        <v>1.0</v>
      </c>
      <c r="H241" s="17"/>
      <c r="I241" s="7">
        <v>0.0</v>
      </c>
      <c r="J241" s="7">
        <v>1.0</v>
      </c>
    </row>
    <row r="242">
      <c r="A242" s="7" t="s">
        <v>26</v>
      </c>
      <c r="B242" s="7" t="s">
        <v>284</v>
      </c>
      <c r="C242" s="7" t="s">
        <v>295</v>
      </c>
      <c r="D242" s="7" t="s">
        <v>332</v>
      </c>
      <c r="E242" s="7" t="s">
        <v>424</v>
      </c>
      <c r="F242" s="7">
        <v>95.0</v>
      </c>
      <c r="G242" s="7">
        <v>1.0</v>
      </c>
      <c r="H242" s="17"/>
      <c r="I242" s="7">
        <v>0.0</v>
      </c>
      <c r="J242" s="7">
        <v>1.0</v>
      </c>
    </row>
    <row r="243">
      <c r="A243" s="7" t="s">
        <v>26</v>
      </c>
      <c r="B243" s="7" t="s">
        <v>284</v>
      </c>
      <c r="C243" s="7" t="s">
        <v>295</v>
      </c>
      <c r="D243" s="7" t="s">
        <v>332</v>
      </c>
      <c r="E243" s="7" t="s">
        <v>423</v>
      </c>
      <c r="F243" s="7">
        <v>98.0</v>
      </c>
      <c r="G243" s="7">
        <v>1.0</v>
      </c>
      <c r="H243" s="17"/>
      <c r="I243" s="7">
        <v>0.0</v>
      </c>
      <c r="J243" s="7">
        <v>1.0</v>
      </c>
    </row>
    <row r="244">
      <c r="A244" s="7" t="s">
        <v>26</v>
      </c>
      <c r="B244" s="7" t="s">
        <v>284</v>
      </c>
      <c r="C244" s="7" t="s">
        <v>285</v>
      </c>
      <c r="D244" s="7" t="s">
        <v>338</v>
      </c>
      <c r="E244" s="7" t="s">
        <v>180</v>
      </c>
      <c r="F244" s="7">
        <v>95.0</v>
      </c>
      <c r="G244" s="7">
        <v>1.0</v>
      </c>
      <c r="H244" s="17"/>
      <c r="I244" s="7">
        <v>0.0</v>
      </c>
      <c r="J244" s="7">
        <v>1.0</v>
      </c>
    </row>
    <row r="245">
      <c r="A245" s="7" t="s">
        <v>26</v>
      </c>
      <c r="B245" s="7" t="s">
        <v>284</v>
      </c>
      <c r="C245" s="7" t="s">
        <v>285</v>
      </c>
      <c r="D245" s="7" t="s">
        <v>641</v>
      </c>
      <c r="E245" s="7" t="s">
        <v>180</v>
      </c>
      <c r="F245" s="7">
        <v>95.0</v>
      </c>
      <c r="G245" s="7">
        <v>1.0</v>
      </c>
      <c r="H245" s="17"/>
      <c r="I245" s="7">
        <v>0.0</v>
      </c>
      <c r="J245" s="7">
        <v>1.0</v>
      </c>
    </row>
    <row r="246">
      <c r="A246" s="7" t="s">
        <v>26</v>
      </c>
      <c r="B246" s="7" t="s">
        <v>284</v>
      </c>
      <c r="C246" s="7" t="s">
        <v>285</v>
      </c>
      <c r="D246" s="7" t="s">
        <v>552</v>
      </c>
      <c r="E246" s="7" t="s">
        <v>180</v>
      </c>
      <c r="F246" s="7">
        <v>95.0</v>
      </c>
      <c r="G246" s="7">
        <v>1.0</v>
      </c>
      <c r="H246" s="17"/>
      <c r="I246" s="7">
        <v>0.0</v>
      </c>
      <c r="J246" s="7">
        <v>1.0</v>
      </c>
    </row>
    <row r="247">
      <c r="A247" s="7" t="s">
        <v>26</v>
      </c>
      <c r="B247" s="7" t="s">
        <v>284</v>
      </c>
      <c r="C247" s="7" t="s">
        <v>285</v>
      </c>
      <c r="D247" s="7" t="s">
        <v>341</v>
      </c>
      <c r="E247" s="7" t="s">
        <v>180</v>
      </c>
      <c r="F247" s="7">
        <v>95.0</v>
      </c>
      <c r="G247" s="7">
        <v>1.0</v>
      </c>
      <c r="H247" s="17"/>
      <c r="I247" s="7">
        <v>0.0</v>
      </c>
      <c r="J247" s="7">
        <v>1.0</v>
      </c>
    </row>
    <row r="248">
      <c r="A248" s="7" t="s">
        <v>26</v>
      </c>
      <c r="B248" s="7" t="s">
        <v>284</v>
      </c>
      <c r="C248" s="7" t="s">
        <v>556</v>
      </c>
      <c r="D248" s="7" t="s">
        <v>557</v>
      </c>
      <c r="E248" s="7" t="s">
        <v>180</v>
      </c>
      <c r="F248" s="7">
        <v>95.0</v>
      </c>
      <c r="G248" s="7">
        <v>1.0</v>
      </c>
      <c r="H248" s="17"/>
      <c r="I248" s="7">
        <v>0.0</v>
      </c>
      <c r="J248" s="7">
        <v>1.0</v>
      </c>
    </row>
    <row r="249">
      <c r="A249" s="7" t="s">
        <v>26</v>
      </c>
      <c r="B249" s="7" t="s">
        <v>284</v>
      </c>
      <c r="C249" s="7" t="s">
        <v>285</v>
      </c>
      <c r="D249" s="7" t="s">
        <v>338</v>
      </c>
      <c r="E249" s="7" t="s">
        <v>178</v>
      </c>
      <c r="F249" s="7">
        <v>98.0</v>
      </c>
      <c r="G249" s="7">
        <v>1.0</v>
      </c>
      <c r="H249" s="17"/>
      <c r="I249" s="7">
        <v>0.0</v>
      </c>
      <c r="J249" s="7">
        <v>1.0</v>
      </c>
    </row>
    <row r="250">
      <c r="A250" s="7" t="s">
        <v>26</v>
      </c>
      <c r="B250" s="7" t="s">
        <v>284</v>
      </c>
      <c r="C250" s="7" t="s">
        <v>285</v>
      </c>
      <c r="D250" s="7" t="s">
        <v>641</v>
      </c>
      <c r="E250" s="7" t="s">
        <v>178</v>
      </c>
      <c r="F250" s="7">
        <v>98.0</v>
      </c>
      <c r="G250" s="7">
        <v>1.0</v>
      </c>
      <c r="H250" s="17"/>
      <c r="I250" s="7">
        <v>0.0</v>
      </c>
      <c r="J250" s="7">
        <v>1.0</v>
      </c>
    </row>
    <row r="251">
      <c r="A251" s="7" t="s">
        <v>26</v>
      </c>
      <c r="B251" s="7" t="s">
        <v>284</v>
      </c>
      <c r="C251" s="7" t="s">
        <v>285</v>
      </c>
      <c r="D251" s="7" t="s">
        <v>552</v>
      </c>
      <c r="E251" s="7" t="s">
        <v>178</v>
      </c>
      <c r="F251" s="7">
        <v>98.0</v>
      </c>
      <c r="G251" s="7">
        <v>1.0</v>
      </c>
      <c r="H251" s="17"/>
      <c r="I251" s="7">
        <v>0.0</v>
      </c>
      <c r="J251" s="7">
        <v>1.0</v>
      </c>
    </row>
    <row r="252">
      <c r="A252" s="7" t="s">
        <v>26</v>
      </c>
      <c r="B252" s="7" t="s">
        <v>284</v>
      </c>
      <c r="C252" s="7" t="s">
        <v>285</v>
      </c>
      <c r="D252" s="7" t="s">
        <v>341</v>
      </c>
      <c r="E252" s="7" t="s">
        <v>178</v>
      </c>
      <c r="F252" s="7">
        <v>98.0</v>
      </c>
      <c r="G252" s="7">
        <v>1.0</v>
      </c>
      <c r="H252" s="17"/>
      <c r="I252" s="7">
        <v>0.0</v>
      </c>
      <c r="J252" s="7">
        <v>1.0</v>
      </c>
    </row>
    <row r="253">
      <c r="A253" s="7" t="s">
        <v>26</v>
      </c>
      <c r="B253" s="7" t="s">
        <v>284</v>
      </c>
      <c r="C253" s="7" t="s">
        <v>556</v>
      </c>
      <c r="D253" s="7" t="s">
        <v>557</v>
      </c>
      <c r="E253" s="7" t="s">
        <v>178</v>
      </c>
      <c r="F253" s="7">
        <v>98.0</v>
      </c>
      <c r="G253" s="7">
        <v>1.0</v>
      </c>
      <c r="H253" s="17"/>
      <c r="I253" s="7">
        <v>0.0</v>
      </c>
      <c r="J253" s="7">
        <v>1.0</v>
      </c>
    </row>
    <row r="254">
      <c r="A254" s="7" t="s">
        <v>26</v>
      </c>
      <c r="B254" s="7" t="s">
        <v>284</v>
      </c>
      <c r="C254" s="7" t="s">
        <v>285</v>
      </c>
      <c r="D254" s="7" t="s">
        <v>347</v>
      </c>
      <c r="E254" s="7" t="s">
        <v>880</v>
      </c>
      <c r="F254" s="7">
        <v>95.0</v>
      </c>
      <c r="G254" s="7">
        <v>1.0</v>
      </c>
      <c r="H254" s="17"/>
      <c r="I254" s="7">
        <v>2.0</v>
      </c>
      <c r="J254" s="7">
        <v>1.0</v>
      </c>
    </row>
    <row r="255">
      <c r="A255" s="7" t="s">
        <v>26</v>
      </c>
      <c r="B255" s="7" t="s">
        <v>284</v>
      </c>
      <c r="C255" s="7" t="s">
        <v>285</v>
      </c>
      <c r="D255" s="7" t="s">
        <v>347</v>
      </c>
      <c r="E255" s="7" t="s">
        <v>883</v>
      </c>
      <c r="F255" s="7">
        <v>98.0</v>
      </c>
      <c r="G255" s="7">
        <v>1.0</v>
      </c>
      <c r="H255" s="17"/>
      <c r="I255" s="7">
        <v>2.0</v>
      </c>
      <c r="J255" s="7">
        <v>1.0</v>
      </c>
    </row>
    <row r="256">
      <c r="A256" s="7" t="s">
        <v>26</v>
      </c>
      <c r="B256" s="7" t="s">
        <v>284</v>
      </c>
      <c r="C256" s="7" t="s">
        <v>285</v>
      </c>
      <c r="D256" s="7" t="s">
        <v>347</v>
      </c>
      <c r="E256" s="7" t="s">
        <v>884</v>
      </c>
      <c r="F256" s="7">
        <v>95.0</v>
      </c>
      <c r="G256" s="7">
        <v>1.0</v>
      </c>
      <c r="H256" s="17"/>
      <c r="I256" s="7">
        <v>0.0</v>
      </c>
      <c r="J256" s="7">
        <v>1.0</v>
      </c>
    </row>
    <row r="257">
      <c r="A257" s="7" t="s">
        <v>26</v>
      </c>
      <c r="B257" s="7" t="s">
        <v>284</v>
      </c>
      <c r="C257" s="7" t="s">
        <v>285</v>
      </c>
      <c r="D257" s="7" t="s">
        <v>347</v>
      </c>
      <c r="E257" s="7" t="s">
        <v>885</v>
      </c>
      <c r="F257" s="7">
        <v>98.0</v>
      </c>
      <c r="G257" s="7">
        <v>1.0</v>
      </c>
      <c r="H257" s="17"/>
      <c r="I257" s="7">
        <v>0.0</v>
      </c>
      <c r="J257" s="7">
        <v>1.0</v>
      </c>
    </row>
    <row r="258">
      <c r="A258" s="7" t="s">
        <v>26</v>
      </c>
      <c r="B258" s="7" t="s">
        <v>284</v>
      </c>
      <c r="C258" s="7" t="s">
        <v>285</v>
      </c>
      <c r="D258" s="7" t="s">
        <v>286</v>
      </c>
      <c r="E258" s="7" t="s">
        <v>422</v>
      </c>
      <c r="F258" s="7">
        <v>95.0</v>
      </c>
      <c r="G258" s="7">
        <v>1.0</v>
      </c>
      <c r="H258" s="17"/>
      <c r="I258" s="7">
        <v>0.0</v>
      </c>
      <c r="J258" s="7">
        <v>1.0</v>
      </c>
    </row>
    <row r="259">
      <c r="A259" s="7" t="s">
        <v>26</v>
      </c>
      <c r="B259" s="7" t="s">
        <v>284</v>
      </c>
      <c r="C259" s="7" t="s">
        <v>285</v>
      </c>
      <c r="D259" s="7" t="s">
        <v>286</v>
      </c>
      <c r="E259" s="7" t="s">
        <v>419</v>
      </c>
      <c r="F259" s="7">
        <v>98.0</v>
      </c>
      <c r="G259" s="7">
        <v>1.0</v>
      </c>
      <c r="H259" s="17"/>
      <c r="I259" s="7">
        <v>0.0</v>
      </c>
      <c r="J259" s="7">
        <v>1.0</v>
      </c>
    </row>
    <row r="260">
      <c r="A260" s="7" t="s">
        <v>26</v>
      </c>
      <c r="B260" s="7" t="s">
        <v>284</v>
      </c>
      <c r="C260" s="7" t="s">
        <v>285</v>
      </c>
      <c r="D260" s="7" t="s">
        <v>641</v>
      </c>
      <c r="E260" s="7" t="s">
        <v>743</v>
      </c>
      <c r="F260" s="7">
        <v>100.0</v>
      </c>
      <c r="G260" s="7">
        <v>1.0</v>
      </c>
      <c r="H260" s="17"/>
      <c r="I260" s="7">
        <v>0.0</v>
      </c>
      <c r="J260" s="7">
        <v>1.0</v>
      </c>
    </row>
    <row r="261">
      <c r="A261" s="7" t="s">
        <v>26</v>
      </c>
      <c r="B261" s="7" t="s">
        <v>284</v>
      </c>
      <c r="C261" s="7" t="s">
        <v>285</v>
      </c>
      <c r="D261" s="7" t="s">
        <v>286</v>
      </c>
      <c r="E261" s="7" t="s">
        <v>415</v>
      </c>
      <c r="F261" s="7">
        <v>95.0</v>
      </c>
      <c r="G261" s="7">
        <v>1.0</v>
      </c>
      <c r="H261" s="17"/>
      <c r="I261" s="7">
        <v>0.0</v>
      </c>
      <c r="J261" s="7">
        <v>1.0</v>
      </c>
    </row>
    <row r="262">
      <c r="A262" s="7" t="s">
        <v>26</v>
      </c>
      <c r="B262" s="7" t="s">
        <v>284</v>
      </c>
      <c r="C262" s="7" t="s">
        <v>285</v>
      </c>
      <c r="D262" s="7" t="s">
        <v>286</v>
      </c>
      <c r="E262" s="7" t="s">
        <v>413</v>
      </c>
      <c r="F262" s="7">
        <v>98.0</v>
      </c>
      <c r="G262" s="7">
        <v>1.0</v>
      </c>
      <c r="H262" s="17"/>
      <c r="I262" s="7">
        <v>0.0</v>
      </c>
      <c r="J262" s="7">
        <v>1.0</v>
      </c>
    </row>
    <row r="263">
      <c r="A263" s="7" t="s">
        <v>26</v>
      </c>
      <c r="B263" s="7" t="s">
        <v>284</v>
      </c>
      <c r="C263" s="7" t="s">
        <v>285</v>
      </c>
      <c r="D263" s="7" t="s">
        <v>347</v>
      </c>
      <c r="E263" s="7" t="s">
        <v>406</v>
      </c>
      <c r="F263" s="7">
        <v>95.0</v>
      </c>
      <c r="G263" s="7">
        <v>1.0</v>
      </c>
      <c r="H263" s="17"/>
      <c r="I263" s="7">
        <v>0.0</v>
      </c>
      <c r="J263" s="7">
        <v>1.0</v>
      </c>
    </row>
    <row r="264">
      <c r="A264" s="7" t="s">
        <v>26</v>
      </c>
      <c r="B264" s="7" t="s">
        <v>284</v>
      </c>
      <c r="C264" s="7" t="s">
        <v>285</v>
      </c>
      <c r="D264" s="7" t="s">
        <v>347</v>
      </c>
      <c r="E264" s="7" t="s">
        <v>404</v>
      </c>
      <c r="F264" s="7">
        <v>98.0</v>
      </c>
      <c r="G264" s="7">
        <v>1.0</v>
      </c>
      <c r="H264" s="17"/>
      <c r="I264" s="7">
        <v>0.0</v>
      </c>
      <c r="J264" s="7">
        <v>1.0</v>
      </c>
    </row>
    <row r="265">
      <c r="A265" s="7" t="s">
        <v>26</v>
      </c>
      <c r="B265" s="7" t="s">
        <v>284</v>
      </c>
      <c r="C265" s="7" t="s">
        <v>285</v>
      </c>
      <c r="D265" s="7" t="s">
        <v>338</v>
      </c>
      <c r="E265" s="7" t="s">
        <v>402</v>
      </c>
      <c r="F265" s="7">
        <v>100.0</v>
      </c>
      <c r="G265" s="7">
        <v>1.0</v>
      </c>
      <c r="H265" s="17"/>
      <c r="I265" s="7">
        <v>0.0</v>
      </c>
      <c r="J265" s="7">
        <v>1.0</v>
      </c>
    </row>
    <row r="266">
      <c r="A266" s="7" t="s">
        <v>26</v>
      </c>
      <c r="B266" s="7" t="s">
        <v>284</v>
      </c>
      <c r="C266" s="7" t="s">
        <v>285</v>
      </c>
      <c r="D266" s="7" t="s">
        <v>347</v>
      </c>
      <c r="E266" s="7" t="s">
        <v>370</v>
      </c>
      <c r="F266" s="7">
        <v>95.0</v>
      </c>
      <c r="G266" s="7">
        <v>1.0</v>
      </c>
      <c r="H266" s="17"/>
      <c r="I266" s="7">
        <v>0.0</v>
      </c>
      <c r="J266" s="7">
        <v>1.0</v>
      </c>
    </row>
    <row r="267">
      <c r="A267" s="7" t="s">
        <v>26</v>
      </c>
      <c r="B267" s="7" t="s">
        <v>284</v>
      </c>
      <c r="C267" s="7" t="s">
        <v>285</v>
      </c>
      <c r="D267" s="7" t="s">
        <v>786</v>
      </c>
      <c r="E267" s="7" t="s">
        <v>370</v>
      </c>
      <c r="F267" s="7">
        <v>95.0</v>
      </c>
      <c r="G267" s="7">
        <v>1.0</v>
      </c>
      <c r="H267" s="17"/>
      <c r="I267" s="7">
        <v>0.0</v>
      </c>
      <c r="J267" s="7">
        <v>1.0</v>
      </c>
    </row>
    <row r="268">
      <c r="A268" s="7" t="s">
        <v>26</v>
      </c>
      <c r="B268" s="7" t="s">
        <v>284</v>
      </c>
      <c r="C268" s="7" t="s">
        <v>285</v>
      </c>
      <c r="D268" s="7" t="s">
        <v>350</v>
      </c>
      <c r="E268" s="7" t="s">
        <v>370</v>
      </c>
      <c r="F268" s="7">
        <v>95.0</v>
      </c>
      <c r="G268" s="7">
        <v>1.0</v>
      </c>
      <c r="H268" s="17"/>
      <c r="I268" s="7">
        <v>0.0</v>
      </c>
      <c r="J268" s="7">
        <v>1.0</v>
      </c>
    </row>
    <row r="269">
      <c r="A269" s="7" t="s">
        <v>26</v>
      </c>
      <c r="B269" s="7" t="s">
        <v>284</v>
      </c>
      <c r="C269" s="7" t="s">
        <v>285</v>
      </c>
      <c r="D269" s="7" t="s">
        <v>641</v>
      </c>
      <c r="E269" s="7" t="s">
        <v>370</v>
      </c>
      <c r="F269" s="7">
        <v>95.0</v>
      </c>
      <c r="G269" s="7">
        <v>1.0</v>
      </c>
      <c r="H269" s="17"/>
      <c r="I269" s="7">
        <v>0.0</v>
      </c>
      <c r="J269" s="7">
        <v>1.0</v>
      </c>
    </row>
    <row r="270">
      <c r="A270" s="7" t="s">
        <v>26</v>
      </c>
      <c r="B270" s="7" t="s">
        <v>284</v>
      </c>
      <c r="C270" s="7" t="s">
        <v>285</v>
      </c>
      <c r="D270" s="7" t="s">
        <v>286</v>
      </c>
      <c r="E270" s="7" t="s">
        <v>370</v>
      </c>
      <c r="F270" s="7">
        <v>95.0</v>
      </c>
      <c r="G270" s="7">
        <v>1.0</v>
      </c>
      <c r="H270" s="17"/>
      <c r="I270" s="7">
        <v>0.0</v>
      </c>
      <c r="J270" s="7">
        <v>1.0</v>
      </c>
    </row>
    <row r="271">
      <c r="A271" s="7" t="s">
        <v>26</v>
      </c>
      <c r="B271" s="7" t="s">
        <v>284</v>
      </c>
      <c r="C271" s="7" t="s">
        <v>285</v>
      </c>
      <c r="D271" s="7" t="s">
        <v>341</v>
      </c>
      <c r="E271" s="7" t="s">
        <v>370</v>
      </c>
      <c r="F271" s="7">
        <v>95.0</v>
      </c>
      <c r="G271" s="7">
        <v>1.0</v>
      </c>
      <c r="H271" s="17"/>
      <c r="I271" s="7">
        <v>0.0</v>
      </c>
      <c r="J271" s="7">
        <v>1.0</v>
      </c>
    </row>
    <row r="272">
      <c r="A272" s="7" t="s">
        <v>26</v>
      </c>
      <c r="B272" s="7" t="s">
        <v>284</v>
      </c>
      <c r="C272" s="7" t="s">
        <v>285</v>
      </c>
      <c r="D272" s="7" t="s">
        <v>710</v>
      </c>
      <c r="E272" s="7" t="s">
        <v>370</v>
      </c>
      <c r="F272" s="7">
        <v>95.0</v>
      </c>
      <c r="G272" s="7">
        <v>1.0</v>
      </c>
      <c r="H272" s="17"/>
      <c r="I272" s="7">
        <v>0.0</v>
      </c>
      <c r="J272" s="7">
        <v>1.0</v>
      </c>
    </row>
    <row r="273">
      <c r="A273" s="7" t="s">
        <v>26</v>
      </c>
      <c r="B273" s="7" t="s">
        <v>284</v>
      </c>
      <c r="C273" s="7" t="s">
        <v>295</v>
      </c>
      <c r="D273" s="7" t="s">
        <v>332</v>
      </c>
      <c r="E273" s="7" t="s">
        <v>367</v>
      </c>
      <c r="F273" s="7">
        <v>95.0</v>
      </c>
      <c r="G273" s="7">
        <v>1.0</v>
      </c>
      <c r="H273" s="17"/>
      <c r="I273" s="7">
        <v>1.0</v>
      </c>
      <c r="J273" s="7">
        <v>1.0</v>
      </c>
    </row>
    <row r="274">
      <c r="A274" s="7" t="s">
        <v>26</v>
      </c>
      <c r="B274" s="7" t="s">
        <v>284</v>
      </c>
      <c r="C274" s="7" t="s">
        <v>285</v>
      </c>
      <c r="D274" s="7" t="s">
        <v>338</v>
      </c>
      <c r="E274" s="7" t="s">
        <v>458</v>
      </c>
      <c r="F274" s="7">
        <v>95.0</v>
      </c>
      <c r="G274" s="7">
        <v>1.0</v>
      </c>
      <c r="H274" s="17"/>
      <c r="I274" s="7">
        <v>0.0</v>
      </c>
      <c r="J274" s="7">
        <v>1.0</v>
      </c>
    </row>
    <row r="275">
      <c r="A275" s="7" t="s">
        <v>26</v>
      </c>
      <c r="B275" s="7" t="s">
        <v>284</v>
      </c>
      <c r="C275" s="7" t="s">
        <v>285</v>
      </c>
      <c r="D275" s="7" t="s">
        <v>552</v>
      </c>
      <c r="E275" s="7" t="s">
        <v>458</v>
      </c>
      <c r="F275" s="7">
        <v>95.0</v>
      </c>
      <c r="G275" s="7">
        <v>1.0</v>
      </c>
      <c r="H275" s="17"/>
      <c r="I275" s="7">
        <v>0.0</v>
      </c>
      <c r="J275" s="7">
        <v>1.0</v>
      </c>
    </row>
    <row r="276">
      <c r="A276" s="7" t="s">
        <v>26</v>
      </c>
      <c r="B276" s="7" t="s">
        <v>284</v>
      </c>
      <c r="C276" s="7" t="s">
        <v>556</v>
      </c>
      <c r="D276" s="7" t="s">
        <v>557</v>
      </c>
      <c r="E276" s="7" t="s">
        <v>458</v>
      </c>
      <c r="F276" s="7">
        <v>95.0</v>
      </c>
      <c r="G276" s="7">
        <v>1.0</v>
      </c>
      <c r="H276" s="17"/>
      <c r="I276" s="7">
        <v>0.0</v>
      </c>
      <c r="J276" s="7">
        <v>1.0</v>
      </c>
    </row>
    <row r="277">
      <c r="A277" s="7" t="s">
        <v>26</v>
      </c>
      <c r="B277" s="7" t="s">
        <v>284</v>
      </c>
      <c r="C277" s="7" t="s">
        <v>295</v>
      </c>
      <c r="D277" s="7" t="s">
        <v>332</v>
      </c>
      <c r="E277" s="7" t="s">
        <v>366</v>
      </c>
      <c r="F277" s="7">
        <v>98.0</v>
      </c>
      <c r="G277" s="7">
        <v>1.0</v>
      </c>
      <c r="H277" s="17"/>
      <c r="I277" s="7">
        <v>1.0</v>
      </c>
      <c r="J277" s="7">
        <v>1.0</v>
      </c>
    </row>
    <row r="278">
      <c r="A278" s="7" t="s">
        <v>26</v>
      </c>
      <c r="B278" s="7" t="s">
        <v>284</v>
      </c>
      <c r="C278" s="7" t="s">
        <v>285</v>
      </c>
      <c r="D278" s="7" t="s">
        <v>347</v>
      </c>
      <c r="E278" s="7" t="s">
        <v>358</v>
      </c>
      <c r="F278" s="7">
        <v>98.0</v>
      </c>
      <c r="G278" s="7">
        <v>1.0</v>
      </c>
      <c r="H278" s="17"/>
      <c r="I278" s="7">
        <v>0.0</v>
      </c>
      <c r="J278" s="7">
        <v>1.0</v>
      </c>
    </row>
    <row r="279">
      <c r="A279" s="7" t="s">
        <v>26</v>
      </c>
      <c r="B279" s="7" t="s">
        <v>284</v>
      </c>
      <c r="C279" s="7" t="s">
        <v>285</v>
      </c>
      <c r="D279" s="7" t="s">
        <v>786</v>
      </c>
      <c r="E279" s="7" t="s">
        <v>358</v>
      </c>
      <c r="F279" s="7">
        <v>98.0</v>
      </c>
      <c r="G279" s="7">
        <v>1.0</v>
      </c>
      <c r="H279" s="17"/>
      <c r="I279" s="7">
        <v>0.0</v>
      </c>
      <c r="J279" s="7">
        <v>1.0</v>
      </c>
    </row>
    <row r="280">
      <c r="A280" s="7" t="s">
        <v>26</v>
      </c>
      <c r="B280" s="7" t="s">
        <v>284</v>
      </c>
      <c r="C280" s="7" t="s">
        <v>285</v>
      </c>
      <c r="D280" s="7" t="s">
        <v>350</v>
      </c>
      <c r="E280" s="7" t="s">
        <v>358</v>
      </c>
      <c r="F280" s="7">
        <v>98.0</v>
      </c>
      <c r="G280" s="7">
        <v>1.0</v>
      </c>
      <c r="H280" s="17"/>
      <c r="I280" s="7">
        <v>0.0</v>
      </c>
      <c r="J280" s="7">
        <v>1.0</v>
      </c>
    </row>
    <row r="281">
      <c r="A281" s="7" t="s">
        <v>26</v>
      </c>
      <c r="B281" s="7" t="s">
        <v>284</v>
      </c>
      <c r="C281" s="7" t="s">
        <v>285</v>
      </c>
      <c r="D281" s="7" t="s">
        <v>641</v>
      </c>
      <c r="E281" s="7" t="s">
        <v>358</v>
      </c>
      <c r="F281" s="7">
        <v>98.0</v>
      </c>
      <c r="G281" s="7">
        <v>1.0</v>
      </c>
      <c r="H281" s="17"/>
      <c r="I281" s="7">
        <v>0.0</v>
      </c>
      <c r="J281" s="7">
        <v>1.0</v>
      </c>
    </row>
    <row r="282">
      <c r="A282" s="7" t="s">
        <v>26</v>
      </c>
      <c r="B282" s="7" t="s">
        <v>284</v>
      </c>
      <c r="C282" s="7" t="s">
        <v>285</v>
      </c>
      <c r="D282" s="7" t="s">
        <v>286</v>
      </c>
      <c r="E282" s="7" t="s">
        <v>358</v>
      </c>
      <c r="F282" s="7">
        <v>98.0</v>
      </c>
      <c r="G282" s="7">
        <v>1.0</v>
      </c>
      <c r="H282" s="17"/>
      <c r="I282" s="7">
        <v>0.0</v>
      </c>
      <c r="J282" s="7">
        <v>1.0</v>
      </c>
    </row>
    <row r="283">
      <c r="A283" s="7" t="s">
        <v>26</v>
      </c>
      <c r="B283" s="7" t="s">
        <v>284</v>
      </c>
      <c r="C283" s="7" t="s">
        <v>285</v>
      </c>
      <c r="D283" s="7" t="s">
        <v>341</v>
      </c>
      <c r="E283" s="7" t="s">
        <v>358</v>
      </c>
      <c r="F283" s="7">
        <v>98.0</v>
      </c>
      <c r="G283" s="7">
        <v>1.0</v>
      </c>
      <c r="H283" s="17"/>
      <c r="I283" s="7">
        <v>0.0</v>
      </c>
      <c r="J283" s="7">
        <v>1.0</v>
      </c>
    </row>
    <row r="284">
      <c r="A284" s="7" t="s">
        <v>26</v>
      </c>
      <c r="B284" s="7" t="s">
        <v>284</v>
      </c>
      <c r="C284" s="7" t="s">
        <v>285</v>
      </c>
      <c r="D284" s="7" t="s">
        <v>710</v>
      </c>
      <c r="E284" s="7" t="s">
        <v>358</v>
      </c>
      <c r="F284" s="7">
        <v>98.0</v>
      </c>
      <c r="G284" s="7">
        <v>1.0</v>
      </c>
      <c r="H284" s="17"/>
      <c r="I284" s="7">
        <v>0.0</v>
      </c>
      <c r="J284" s="7">
        <v>1.0</v>
      </c>
    </row>
    <row r="285">
      <c r="A285" s="7" t="s">
        <v>26</v>
      </c>
      <c r="B285" s="7" t="s">
        <v>284</v>
      </c>
      <c r="C285" s="7" t="s">
        <v>285</v>
      </c>
      <c r="D285" s="7" t="s">
        <v>338</v>
      </c>
      <c r="E285" s="7" t="s">
        <v>459</v>
      </c>
      <c r="F285" s="7">
        <v>98.0</v>
      </c>
      <c r="G285" s="7">
        <v>1.0</v>
      </c>
      <c r="H285" s="17"/>
      <c r="I285" s="7">
        <v>0.0</v>
      </c>
      <c r="J285" s="7">
        <v>1.0</v>
      </c>
    </row>
    <row r="286">
      <c r="A286" s="7" t="s">
        <v>26</v>
      </c>
      <c r="B286" s="7" t="s">
        <v>284</v>
      </c>
      <c r="C286" s="7" t="s">
        <v>285</v>
      </c>
      <c r="D286" s="7" t="s">
        <v>552</v>
      </c>
      <c r="E286" s="7" t="s">
        <v>459</v>
      </c>
      <c r="F286" s="7">
        <v>98.0</v>
      </c>
      <c r="G286" s="7">
        <v>1.0</v>
      </c>
      <c r="H286" s="17"/>
      <c r="I286" s="7">
        <v>0.0</v>
      </c>
      <c r="J286" s="7">
        <v>1.0</v>
      </c>
    </row>
    <row r="287">
      <c r="A287" s="7" t="s">
        <v>26</v>
      </c>
      <c r="B287" s="7" t="s">
        <v>284</v>
      </c>
      <c r="C287" s="7" t="s">
        <v>556</v>
      </c>
      <c r="D287" s="7" t="s">
        <v>557</v>
      </c>
      <c r="E287" s="7" t="s">
        <v>459</v>
      </c>
      <c r="F287" s="7">
        <v>98.0</v>
      </c>
      <c r="G287" s="7">
        <v>1.0</v>
      </c>
      <c r="H287" s="17"/>
      <c r="I287" s="7">
        <v>0.0</v>
      </c>
      <c r="J287" s="7">
        <v>1.0</v>
      </c>
    </row>
    <row r="288">
      <c r="A288" s="7" t="s">
        <v>26</v>
      </c>
      <c r="B288" s="7" t="s">
        <v>284</v>
      </c>
      <c r="C288" s="7" t="s">
        <v>285</v>
      </c>
      <c r="D288" s="7" t="s">
        <v>350</v>
      </c>
      <c r="E288" s="7" t="s">
        <v>351</v>
      </c>
      <c r="F288" s="7">
        <v>100.0</v>
      </c>
      <c r="G288" s="7">
        <v>1.0</v>
      </c>
      <c r="H288" s="17"/>
      <c r="I288" s="7">
        <v>0.0</v>
      </c>
      <c r="J288" s="7">
        <v>1.0</v>
      </c>
    </row>
    <row r="289">
      <c r="A289" s="7" t="s">
        <v>26</v>
      </c>
      <c r="B289" s="7" t="s">
        <v>284</v>
      </c>
      <c r="C289" s="7" t="s">
        <v>285</v>
      </c>
      <c r="D289" s="7" t="s">
        <v>552</v>
      </c>
      <c r="E289" s="7" t="s">
        <v>631</v>
      </c>
      <c r="F289" s="7">
        <v>95.0</v>
      </c>
      <c r="G289" s="7">
        <v>1.0</v>
      </c>
      <c r="H289" s="17"/>
      <c r="I289" s="7">
        <v>1.0</v>
      </c>
      <c r="J289" s="7">
        <v>1.0</v>
      </c>
    </row>
    <row r="290">
      <c r="A290" s="7" t="s">
        <v>26</v>
      </c>
      <c r="B290" s="7" t="s">
        <v>284</v>
      </c>
      <c r="C290" s="7" t="s">
        <v>556</v>
      </c>
      <c r="D290" s="7" t="s">
        <v>557</v>
      </c>
      <c r="E290" s="7" t="s">
        <v>631</v>
      </c>
      <c r="F290" s="7">
        <v>95.0</v>
      </c>
      <c r="G290" s="7">
        <v>1.0</v>
      </c>
      <c r="H290" s="17"/>
      <c r="I290" s="7">
        <v>1.0</v>
      </c>
      <c r="J290" s="7">
        <v>1.0</v>
      </c>
    </row>
    <row r="291">
      <c r="A291" s="7" t="s">
        <v>26</v>
      </c>
      <c r="B291" s="7" t="s">
        <v>284</v>
      </c>
      <c r="C291" s="7" t="s">
        <v>285</v>
      </c>
      <c r="D291" s="7" t="s">
        <v>552</v>
      </c>
      <c r="E291" s="7" t="s">
        <v>627</v>
      </c>
      <c r="F291" s="7">
        <v>98.0</v>
      </c>
      <c r="G291" s="7">
        <v>1.0</v>
      </c>
      <c r="H291" s="17"/>
      <c r="I291" s="7">
        <v>1.0</v>
      </c>
      <c r="J291" s="7">
        <v>1.0</v>
      </c>
    </row>
    <row r="292">
      <c r="A292" s="7" t="s">
        <v>26</v>
      </c>
      <c r="B292" s="7" t="s">
        <v>284</v>
      </c>
      <c r="C292" s="7" t="s">
        <v>556</v>
      </c>
      <c r="D292" s="7" t="s">
        <v>557</v>
      </c>
      <c r="E292" s="7" t="s">
        <v>627</v>
      </c>
      <c r="F292" s="7">
        <v>98.0</v>
      </c>
      <c r="G292" s="7">
        <v>1.0</v>
      </c>
      <c r="H292" s="17"/>
      <c r="I292" s="7">
        <v>1.0</v>
      </c>
      <c r="J292" s="7">
        <v>1.0</v>
      </c>
    </row>
    <row r="293">
      <c r="A293" s="7" t="s">
        <v>26</v>
      </c>
      <c r="B293" s="7" t="s">
        <v>284</v>
      </c>
      <c r="C293" s="7" t="s">
        <v>285</v>
      </c>
      <c r="D293" s="7" t="s">
        <v>341</v>
      </c>
      <c r="E293" s="7" t="s">
        <v>915</v>
      </c>
      <c r="F293" s="7">
        <v>95.0</v>
      </c>
      <c r="G293" s="7">
        <v>1.0</v>
      </c>
      <c r="H293" s="17"/>
      <c r="I293" s="7">
        <v>2.0</v>
      </c>
      <c r="J293" s="7">
        <v>1.0</v>
      </c>
    </row>
    <row r="294">
      <c r="A294" s="7" t="s">
        <v>26</v>
      </c>
      <c r="B294" s="7" t="s">
        <v>284</v>
      </c>
      <c r="C294" s="7" t="s">
        <v>285</v>
      </c>
      <c r="D294" s="7" t="s">
        <v>341</v>
      </c>
      <c r="E294" s="7" t="s">
        <v>1002</v>
      </c>
      <c r="F294" s="7">
        <v>98.0</v>
      </c>
      <c r="G294" s="7">
        <v>1.0</v>
      </c>
      <c r="H294" s="17"/>
      <c r="I294" s="7">
        <v>2.0</v>
      </c>
      <c r="J294" s="7">
        <v>1.0</v>
      </c>
    </row>
    <row r="295">
      <c r="A295" s="7" t="s">
        <v>26</v>
      </c>
      <c r="B295" s="7" t="s">
        <v>284</v>
      </c>
      <c r="C295" s="7" t="s">
        <v>285</v>
      </c>
      <c r="D295" s="7" t="s">
        <v>786</v>
      </c>
      <c r="E295" s="7" t="s">
        <v>1003</v>
      </c>
      <c r="F295" s="7">
        <v>100.0</v>
      </c>
      <c r="G295" s="7">
        <v>1.0</v>
      </c>
      <c r="H295" s="17"/>
      <c r="I295" s="7">
        <v>0.0</v>
      </c>
      <c r="J295" s="7">
        <v>1.0</v>
      </c>
    </row>
    <row r="296">
      <c r="A296" s="7" t="s">
        <v>26</v>
      </c>
      <c r="B296" s="7" t="s">
        <v>284</v>
      </c>
      <c r="C296" s="7" t="s">
        <v>285</v>
      </c>
      <c r="D296" s="7" t="s">
        <v>347</v>
      </c>
      <c r="E296" s="7" t="s">
        <v>348</v>
      </c>
      <c r="F296" s="7">
        <v>100.0</v>
      </c>
      <c r="G296" s="7">
        <v>1.0</v>
      </c>
      <c r="H296" s="17"/>
      <c r="I296" s="7">
        <v>0.0</v>
      </c>
      <c r="J296" s="7">
        <v>1.0</v>
      </c>
    </row>
    <row r="297">
      <c r="A297" s="7" t="s">
        <v>26</v>
      </c>
      <c r="B297" s="7" t="s">
        <v>284</v>
      </c>
      <c r="C297" s="7" t="s">
        <v>285</v>
      </c>
      <c r="D297" s="7" t="s">
        <v>338</v>
      </c>
      <c r="E297" s="7" t="s">
        <v>340</v>
      </c>
      <c r="F297" s="7">
        <v>95.0</v>
      </c>
      <c r="G297" s="7">
        <v>1.0</v>
      </c>
      <c r="H297" s="17"/>
      <c r="I297" s="7">
        <v>0.0</v>
      </c>
      <c r="J297" s="7">
        <v>1.0</v>
      </c>
    </row>
    <row r="298">
      <c r="A298" s="7" t="s">
        <v>26</v>
      </c>
      <c r="B298" s="7" t="s">
        <v>284</v>
      </c>
      <c r="C298" s="7" t="s">
        <v>285</v>
      </c>
      <c r="D298" s="7" t="s">
        <v>338</v>
      </c>
      <c r="E298" s="7" t="s">
        <v>339</v>
      </c>
      <c r="F298" s="7">
        <v>98.0</v>
      </c>
      <c r="G298" s="7">
        <v>1.0</v>
      </c>
      <c r="H298" s="17"/>
      <c r="I298" s="7">
        <v>0.0</v>
      </c>
      <c r="J298" s="7">
        <v>1.0</v>
      </c>
    </row>
    <row r="299">
      <c r="A299" s="7" t="s">
        <v>26</v>
      </c>
      <c r="B299" s="7" t="s">
        <v>284</v>
      </c>
      <c r="C299" s="7" t="s">
        <v>285</v>
      </c>
      <c r="D299" s="7" t="s">
        <v>347</v>
      </c>
      <c r="E299" s="7" t="s">
        <v>1005</v>
      </c>
      <c r="F299" s="7">
        <v>95.0</v>
      </c>
      <c r="G299" s="7">
        <v>1.0</v>
      </c>
      <c r="H299" s="17"/>
      <c r="I299" s="7">
        <v>1.0</v>
      </c>
      <c r="J299" s="7">
        <v>1.0</v>
      </c>
    </row>
    <row r="300">
      <c r="A300" s="7" t="s">
        <v>26</v>
      </c>
      <c r="B300" s="7" t="s">
        <v>284</v>
      </c>
      <c r="C300" s="7" t="s">
        <v>285</v>
      </c>
      <c r="D300" s="7" t="s">
        <v>347</v>
      </c>
      <c r="E300" s="7" t="s">
        <v>1006</v>
      </c>
      <c r="F300" s="7">
        <v>98.0</v>
      </c>
      <c r="G300" s="7">
        <v>1.0</v>
      </c>
      <c r="H300" s="17"/>
      <c r="I300" s="7">
        <v>1.0</v>
      </c>
      <c r="J300" s="7">
        <v>1.0</v>
      </c>
    </row>
    <row r="301">
      <c r="A301" s="7" t="s">
        <v>26</v>
      </c>
      <c r="B301" s="7" t="s">
        <v>284</v>
      </c>
      <c r="C301" s="7" t="s">
        <v>295</v>
      </c>
      <c r="D301" s="7" t="s">
        <v>332</v>
      </c>
      <c r="E301" s="7" t="s">
        <v>136</v>
      </c>
      <c r="F301" s="7">
        <v>95.0</v>
      </c>
      <c r="G301" s="7">
        <v>1.0</v>
      </c>
      <c r="H301" s="17"/>
      <c r="I301" s="7">
        <v>0.0</v>
      </c>
      <c r="J301" s="7">
        <v>1.0</v>
      </c>
    </row>
    <row r="302">
      <c r="A302" s="7" t="s">
        <v>26</v>
      </c>
      <c r="B302" s="7" t="s">
        <v>284</v>
      </c>
      <c r="C302" s="7" t="s">
        <v>295</v>
      </c>
      <c r="D302" s="7" t="s">
        <v>332</v>
      </c>
      <c r="E302" s="7" t="s">
        <v>134</v>
      </c>
      <c r="F302" s="7">
        <v>98.0</v>
      </c>
      <c r="G302" s="7">
        <v>1.0</v>
      </c>
      <c r="H302" s="17"/>
      <c r="I302" s="7">
        <v>0.0</v>
      </c>
      <c r="J302" s="7">
        <v>1.0</v>
      </c>
    </row>
    <row r="303">
      <c r="A303" s="7" t="s">
        <v>26</v>
      </c>
      <c r="B303" s="7" t="s">
        <v>284</v>
      </c>
      <c r="C303" s="7" t="s">
        <v>295</v>
      </c>
      <c r="D303" s="7" t="s">
        <v>332</v>
      </c>
      <c r="E303" s="7" t="s">
        <v>337</v>
      </c>
      <c r="F303" s="7">
        <v>95.0</v>
      </c>
      <c r="G303" s="7">
        <v>1.0</v>
      </c>
      <c r="H303" s="17"/>
      <c r="I303" s="7">
        <v>0.0</v>
      </c>
      <c r="J303" s="7">
        <v>1.0</v>
      </c>
    </row>
    <row r="304">
      <c r="A304" s="7" t="s">
        <v>26</v>
      </c>
      <c r="B304" s="7" t="s">
        <v>284</v>
      </c>
      <c r="C304" s="7" t="s">
        <v>295</v>
      </c>
      <c r="D304" s="7" t="s">
        <v>332</v>
      </c>
      <c r="E304" s="7" t="s">
        <v>336</v>
      </c>
      <c r="F304" s="7">
        <v>98.0</v>
      </c>
      <c r="G304" s="7">
        <v>1.0</v>
      </c>
      <c r="H304" s="17"/>
      <c r="I304" s="7">
        <v>0.0</v>
      </c>
      <c r="J304" s="7">
        <v>1.0</v>
      </c>
    </row>
    <row r="305">
      <c r="A305" s="7" t="s">
        <v>26</v>
      </c>
      <c r="B305" s="7" t="s">
        <v>284</v>
      </c>
      <c r="C305" s="7" t="s">
        <v>295</v>
      </c>
      <c r="D305" s="7" t="s">
        <v>332</v>
      </c>
      <c r="E305" s="7" t="s">
        <v>335</v>
      </c>
      <c r="F305" s="7">
        <v>100.0</v>
      </c>
      <c r="G305" s="7">
        <v>1.0</v>
      </c>
      <c r="H305" s="17"/>
      <c r="I305" s="7">
        <v>0.0</v>
      </c>
      <c r="J305" s="7">
        <v>1.0</v>
      </c>
    </row>
    <row r="306">
      <c r="A306" s="7" t="s">
        <v>26</v>
      </c>
      <c r="B306" s="7" t="s">
        <v>284</v>
      </c>
      <c r="C306" s="7" t="s">
        <v>295</v>
      </c>
      <c r="D306" s="7" t="s">
        <v>332</v>
      </c>
      <c r="E306" s="7" t="s">
        <v>334</v>
      </c>
      <c r="F306" s="7">
        <v>95.0</v>
      </c>
      <c r="G306" s="7">
        <v>1.0</v>
      </c>
      <c r="H306" s="17"/>
      <c r="I306" s="7">
        <v>0.0</v>
      </c>
      <c r="J306" s="7">
        <v>1.0</v>
      </c>
    </row>
    <row r="307">
      <c r="A307" s="7" t="s">
        <v>26</v>
      </c>
      <c r="B307" s="7" t="s">
        <v>284</v>
      </c>
      <c r="C307" s="7" t="s">
        <v>295</v>
      </c>
      <c r="D307" s="7" t="s">
        <v>332</v>
      </c>
      <c r="E307" s="7" t="s">
        <v>333</v>
      </c>
      <c r="F307" s="7">
        <v>98.0</v>
      </c>
      <c r="G307" s="7">
        <v>1.0</v>
      </c>
      <c r="H307" s="17"/>
      <c r="I307" s="7">
        <v>0.0</v>
      </c>
      <c r="J307" s="7">
        <v>1.0</v>
      </c>
    </row>
    <row r="308">
      <c r="A308" s="7" t="s">
        <v>26</v>
      </c>
      <c r="B308" s="7" t="s">
        <v>284</v>
      </c>
      <c r="C308" s="7" t="s">
        <v>285</v>
      </c>
      <c r="D308" s="7" t="s">
        <v>286</v>
      </c>
      <c r="E308" s="7" t="s">
        <v>115</v>
      </c>
      <c r="F308" s="7">
        <v>95.0</v>
      </c>
      <c r="G308" s="7">
        <v>1.0</v>
      </c>
      <c r="H308" s="17"/>
      <c r="I308" s="7">
        <v>0.0</v>
      </c>
      <c r="J308" s="7">
        <v>1.0</v>
      </c>
    </row>
    <row r="309">
      <c r="A309" s="7" t="s">
        <v>26</v>
      </c>
      <c r="B309" s="7" t="s">
        <v>284</v>
      </c>
      <c r="C309" s="7" t="s">
        <v>285</v>
      </c>
      <c r="D309" s="7" t="s">
        <v>286</v>
      </c>
      <c r="E309" s="7" t="s">
        <v>113</v>
      </c>
      <c r="F309" s="7">
        <v>98.0</v>
      </c>
      <c r="G309" s="7">
        <v>1.0</v>
      </c>
      <c r="H309" s="17"/>
      <c r="I309" s="7">
        <v>0.0</v>
      </c>
      <c r="J309" s="7">
        <v>1.0</v>
      </c>
    </row>
    <row r="310">
      <c r="A310" s="7" t="s">
        <v>26</v>
      </c>
      <c r="B310" s="7" t="s">
        <v>284</v>
      </c>
      <c r="C310" s="7" t="s">
        <v>285</v>
      </c>
      <c r="D310" s="7" t="s">
        <v>338</v>
      </c>
      <c r="E310" s="7" t="s">
        <v>585</v>
      </c>
      <c r="F310" s="7">
        <v>95.0</v>
      </c>
      <c r="G310" s="7">
        <v>1.0</v>
      </c>
      <c r="H310" s="17"/>
      <c r="I310" s="7">
        <v>0.0</v>
      </c>
      <c r="J310" s="7">
        <v>1.0</v>
      </c>
    </row>
    <row r="311">
      <c r="A311" s="7" t="s">
        <v>26</v>
      </c>
      <c r="B311" s="7" t="s">
        <v>284</v>
      </c>
      <c r="C311" s="7" t="s">
        <v>285</v>
      </c>
      <c r="D311" s="7" t="s">
        <v>552</v>
      </c>
      <c r="E311" s="7" t="s">
        <v>585</v>
      </c>
      <c r="F311" s="7">
        <v>95.0</v>
      </c>
      <c r="G311" s="7">
        <v>1.0</v>
      </c>
      <c r="H311" s="17"/>
      <c r="I311" s="7">
        <v>0.0</v>
      </c>
      <c r="J311" s="7">
        <v>1.0</v>
      </c>
    </row>
    <row r="312">
      <c r="A312" s="7" t="s">
        <v>26</v>
      </c>
      <c r="B312" s="7" t="s">
        <v>284</v>
      </c>
      <c r="C312" s="7" t="s">
        <v>556</v>
      </c>
      <c r="D312" s="7" t="s">
        <v>557</v>
      </c>
      <c r="E312" s="7" t="s">
        <v>585</v>
      </c>
      <c r="F312" s="7">
        <v>95.0</v>
      </c>
      <c r="G312" s="7">
        <v>1.0</v>
      </c>
      <c r="H312" s="17"/>
      <c r="I312" s="7">
        <v>0.0</v>
      </c>
      <c r="J312" s="7">
        <v>1.0</v>
      </c>
    </row>
    <row r="313">
      <c r="A313" s="7" t="s">
        <v>26</v>
      </c>
      <c r="B313" s="7" t="s">
        <v>284</v>
      </c>
      <c r="C313" s="7" t="s">
        <v>285</v>
      </c>
      <c r="D313" s="7" t="s">
        <v>338</v>
      </c>
      <c r="E313" s="7" t="s">
        <v>577</v>
      </c>
      <c r="F313" s="7">
        <v>98.0</v>
      </c>
      <c r="G313" s="7">
        <v>1.0</v>
      </c>
      <c r="H313" s="17"/>
      <c r="I313" s="7">
        <v>0.0</v>
      </c>
      <c r="J313" s="7">
        <v>1.0</v>
      </c>
    </row>
    <row r="314">
      <c r="A314" s="7" t="s">
        <v>26</v>
      </c>
      <c r="B314" s="7" t="s">
        <v>284</v>
      </c>
      <c r="C314" s="7" t="s">
        <v>285</v>
      </c>
      <c r="D314" s="7" t="s">
        <v>552</v>
      </c>
      <c r="E314" s="7" t="s">
        <v>577</v>
      </c>
      <c r="F314" s="7">
        <v>98.0</v>
      </c>
      <c r="G314" s="7">
        <v>1.0</v>
      </c>
      <c r="H314" s="17"/>
      <c r="I314" s="7">
        <v>0.0</v>
      </c>
      <c r="J314" s="7">
        <v>1.0</v>
      </c>
    </row>
    <row r="315">
      <c r="A315" s="7" t="s">
        <v>26</v>
      </c>
      <c r="B315" s="7" t="s">
        <v>284</v>
      </c>
      <c r="C315" s="7" t="s">
        <v>556</v>
      </c>
      <c r="D315" s="7" t="s">
        <v>557</v>
      </c>
      <c r="E315" s="7" t="s">
        <v>577</v>
      </c>
      <c r="F315" s="7">
        <v>98.0</v>
      </c>
      <c r="G315" s="7">
        <v>1.0</v>
      </c>
      <c r="H315" s="17"/>
      <c r="I315" s="7">
        <v>0.0</v>
      </c>
      <c r="J315" s="7">
        <v>1.0</v>
      </c>
    </row>
    <row r="316">
      <c r="A316" s="7" t="s">
        <v>26</v>
      </c>
      <c r="B316" s="7" t="s">
        <v>284</v>
      </c>
      <c r="C316" s="7" t="s">
        <v>285</v>
      </c>
      <c r="D316" s="7" t="s">
        <v>786</v>
      </c>
      <c r="E316" s="7" t="s">
        <v>1021</v>
      </c>
      <c r="F316" s="7">
        <v>95.0</v>
      </c>
      <c r="G316" s="7">
        <v>1.0</v>
      </c>
      <c r="H316" s="17"/>
      <c r="I316" s="7">
        <v>0.0</v>
      </c>
      <c r="J316" s="7">
        <v>1.0</v>
      </c>
    </row>
    <row r="317">
      <c r="A317" s="7" t="s">
        <v>26</v>
      </c>
      <c r="B317" s="7" t="s">
        <v>284</v>
      </c>
      <c r="C317" s="7" t="s">
        <v>285</v>
      </c>
      <c r="D317" s="7" t="s">
        <v>786</v>
      </c>
      <c r="E317" s="7" t="s">
        <v>1022</v>
      </c>
      <c r="F317" s="7">
        <v>98.0</v>
      </c>
      <c r="G317" s="7">
        <v>1.0</v>
      </c>
      <c r="H317" s="17"/>
      <c r="I317" s="7">
        <v>0.0</v>
      </c>
      <c r="J317" s="7">
        <v>1.0</v>
      </c>
    </row>
    <row r="318">
      <c r="A318" s="7" t="s">
        <v>26</v>
      </c>
      <c r="B318" s="7" t="s">
        <v>284</v>
      </c>
      <c r="C318" s="7" t="s">
        <v>573</v>
      </c>
      <c r="D318" s="7" t="s">
        <v>574</v>
      </c>
      <c r="E318" s="7" t="s">
        <v>575</v>
      </c>
      <c r="F318" s="7">
        <v>100.0</v>
      </c>
      <c r="G318" s="7">
        <v>1.0</v>
      </c>
      <c r="H318" s="17"/>
      <c r="I318" s="7">
        <v>0.0</v>
      </c>
      <c r="J318" s="7">
        <v>1.0</v>
      </c>
    </row>
    <row r="319">
      <c r="A319" s="7" t="s">
        <v>26</v>
      </c>
      <c r="B319" s="7" t="s">
        <v>284</v>
      </c>
      <c r="C319" s="7" t="s">
        <v>285</v>
      </c>
      <c r="D319" s="7" t="s">
        <v>552</v>
      </c>
      <c r="E319" s="7" t="s">
        <v>572</v>
      </c>
      <c r="F319" s="7">
        <v>95.0</v>
      </c>
      <c r="G319" s="7">
        <v>1.0</v>
      </c>
      <c r="H319" s="17"/>
      <c r="I319" s="7">
        <v>1.0</v>
      </c>
      <c r="J319" s="7">
        <v>1.0</v>
      </c>
    </row>
    <row r="320">
      <c r="A320" s="7" t="s">
        <v>26</v>
      </c>
      <c r="B320" s="7" t="s">
        <v>284</v>
      </c>
      <c r="C320" s="7" t="s">
        <v>556</v>
      </c>
      <c r="D320" s="7" t="s">
        <v>557</v>
      </c>
      <c r="E320" s="7" t="s">
        <v>572</v>
      </c>
      <c r="F320" s="7">
        <v>95.0</v>
      </c>
      <c r="G320" s="7">
        <v>1.0</v>
      </c>
      <c r="H320" s="17"/>
      <c r="I320" s="7">
        <v>1.0</v>
      </c>
      <c r="J320" s="7">
        <v>1.0</v>
      </c>
    </row>
    <row r="321">
      <c r="A321" s="7" t="s">
        <v>26</v>
      </c>
      <c r="B321" s="7" t="s">
        <v>284</v>
      </c>
      <c r="C321" s="7" t="s">
        <v>285</v>
      </c>
      <c r="D321" s="7" t="s">
        <v>552</v>
      </c>
      <c r="E321" s="7" t="s">
        <v>555</v>
      </c>
      <c r="F321" s="7">
        <v>98.0</v>
      </c>
      <c r="G321" s="7">
        <v>1.0</v>
      </c>
      <c r="H321" s="17"/>
      <c r="I321" s="7">
        <v>1.0</v>
      </c>
      <c r="J321" s="7">
        <v>1.0</v>
      </c>
    </row>
    <row r="322">
      <c r="A322" s="7" t="s">
        <v>26</v>
      </c>
      <c r="B322" s="7" t="s">
        <v>284</v>
      </c>
      <c r="C322" s="7" t="s">
        <v>556</v>
      </c>
      <c r="D322" s="7" t="s">
        <v>557</v>
      </c>
      <c r="E322" s="7" t="s">
        <v>555</v>
      </c>
      <c r="F322" s="7">
        <v>98.0</v>
      </c>
      <c r="G322" s="7">
        <v>1.0</v>
      </c>
      <c r="H322" s="17"/>
      <c r="I322" s="7">
        <v>1.0</v>
      </c>
      <c r="J322" s="7">
        <v>1.0</v>
      </c>
    </row>
    <row r="323">
      <c r="A323" s="7" t="s">
        <v>26</v>
      </c>
      <c r="B323" s="7" t="s">
        <v>284</v>
      </c>
      <c r="C323" s="7" t="s">
        <v>285</v>
      </c>
      <c r="D323" s="7" t="s">
        <v>552</v>
      </c>
      <c r="E323" s="7" t="s">
        <v>554</v>
      </c>
      <c r="F323" s="7">
        <v>95.0</v>
      </c>
      <c r="G323" s="7">
        <v>1.0</v>
      </c>
      <c r="H323" s="17"/>
      <c r="I323" s="7">
        <v>1.0</v>
      </c>
      <c r="J323" s="7">
        <v>1.0</v>
      </c>
    </row>
    <row r="324">
      <c r="A324" s="7" t="s">
        <v>26</v>
      </c>
      <c r="B324" s="7" t="s">
        <v>284</v>
      </c>
      <c r="C324" s="7" t="s">
        <v>285</v>
      </c>
      <c r="D324" s="7" t="s">
        <v>552</v>
      </c>
      <c r="E324" s="7" t="s">
        <v>553</v>
      </c>
      <c r="F324" s="7">
        <v>98.0</v>
      </c>
      <c r="G324" s="7">
        <v>1.0</v>
      </c>
      <c r="H324" s="17"/>
      <c r="I324" s="7">
        <v>1.0</v>
      </c>
      <c r="J324" s="7">
        <v>1.0</v>
      </c>
    </row>
    <row r="325">
      <c r="A325" s="7" t="s">
        <v>26</v>
      </c>
      <c r="B325" s="7" t="s">
        <v>518</v>
      </c>
      <c r="C325" s="7" t="s">
        <v>519</v>
      </c>
      <c r="D325" s="7" t="s">
        <v>523</v>
      </c>
      <c r="E325" s="7" t="s">
        <v>893</v>
      </c>
      <c r="F325" s="7">
        <v>45.0</v>
      </c>
      <c r="G325" s="7">
        <v>10.0</v>
      </c>
      <c r="H325" s="17"/>
      <c r="I325" s="7">
        <v>18.0</v>
      </c>
      <c r="J325" s="7">
        <v>32.0</v>
      </c>
    </row>
    <row r="326">
      <c r="A326" s="7" t="s">
        <v>26</v>
      </c>
      <c r="B326" s="7" t="s">
        <v>518</v>
      </c>
      <c r="C326" s="7" t="s">
        <v>519</v>
      </c>
      <c r="D326" s="7" t="s">
        <v>523</v>
      </c>
      <c r="E326" s="7" t="s">
        <v>657</v>
      </c>
      <c r="F326" s="7">
        <v>52.0</v>
      </c>
      <c r="G326" s="7">
        <v>5.0</v>
      </c>
      <c r="H326" s="17"/>
      <c r="I326" s="7">
        <v>16.0</v>
      </c>
      <c r="J326" s="7">
        <v>15.0</v>
      </c>
    </row>
    <row r="327">
      <c r="A327" s="7" t="s">
        <v>26</v>
      </c>
      <c r="B327" s="7" t="s">
        <v>518</v>
      </c>
      <c r="C327" s="7" t="s">
        <v>519</v>
      </c>
      <c r="D327" s="7" t="s">
        <v>523</v>
      </c>
      <c r="E327" s="7" t="s">
        <v>658</v>
      </c>
      <c r="F327" s="7">
        <v>52.0</v>
      </c>
      <c r="G327" s="7">
        <v>4.0</v>
      </c>
      <c r="H327" s="17"/>
      <c r="I327" s="7">
        <v>16.0</v>
      </c>
      <c r="J327" s="7">
        <v>15.0</v>
      </c>
    </row>
    <row r="328">
      <c r="A328" s="7" t="s">
        <v>26</v>
      </c>
      <c r="B328" s="7" t="s">
        <v>518</v>
      </c>
      <c r="C328" s="7" t="s">
        <v>519</v>
      </c>
      <c r="D328" s="7" t="s">
        <v>527</v>
      </c>
      <c r="E328" s="7" t="s">
        <v>528</v>
      </c>
      <c r="F328" s="7">
        <v>52.0</v>
      </c>
      <c r="G328" s="7">
        <v>4.0</v>
      </c>
      <c r="H328" s="17"/>
      <c r="I328" s="7">
        <v>15.0</v>
      </c>
      <c r="J328" s="7">
        <v>15.0</v>
      </c>
    </row>
    <row r="329">
      <c r="A329" s="7" t="s">
        <v>26</v>
      </c>
      <c r="B329" s="7" t="s">
        <v>518</v>
      </c>
      <c r="C329" s="7" t="s">
        <v>519</v>
      </c>
      <c r="D329" s="7" t="s">
        <v>665</v>
      </c>
      <c r="E329" s="7" t="s">
        <v>666</v>
      </c>
      <c r="F329" s="7">
        <v>60.0</v>
      </c>
      <c r="G329" s="7">
        <v>4.0</v>
      </c>
      <c r="H329" s="17"/>
      <c r="I329" s="7">
        <v>13.0</v>
      </c>
      <c r="J329" s="7">
        <v>10.0</v>
      </c>
    </row>
    <row r="330">
      <c r="A330" s="7" t="s">
        <v>26</v>
      </c>
      <c r="B330" s="7" t="s">
        <v>518</v>
      </c>
      <c r="C330" s="7" t="s">
        <v>519</v>
      </c>
      <c r="D330" s="7" t="s">
        <v>669</v>
      </c>
      <c r="E330" s="7" t="s">
        <v>671</v>
      </c>
      <c r="F330" s="7">
        <v>60.0</v>
      </c>
      <c r="G330" s="7">
        <v>4.0</v>
      </c>
      <c r="H330" s="17"/>
      <c r="I330" s="7">
        <v>13.0</v>
      </c>
      <c r="J330" s="7">
        <v>10.0</v>
      </c>
    </row>
    <row r="331">
      <c r="A331" s="7" t="s">
        <v>26</v>
      </c>
      <c r="B331" s="7" t="s">
        <v>518</v>
      </c>
      <c r="C331" s="7" t="s">
        <v>519</v>
      </c>
      <c r="D331" s="7" t="s">
        <v>523</v>
      </c>
      <c r="E331" s="7" t="s">
        <v>676</v>
      </c>
      <c r="F331" s="7">
        <v>50.0</v>
      </c>
      <c r="G331" s="7">
        <v>4.0</v>
      </c>
      <c r="H331" s="17"/>
      <c r="I331" s="7">
        <v>14.0</v>
      </c>
      <c r="J331" s="7">
        <v>21.0</v>
      </c>
    </row>
    <row r="332">
      <c r="A332" s="7" t="s">
        <v>26</v>
      </c>
      <c r="B332" s="7" t="s">
        <v>518</v>
      </c>
      <c r="C332" s="7" t="s">
        <v>519</v>
      </c>
      <c r="D332" s="7" t="s">
        <v>523</v>
      </c>
      <c r="E332" s="7" t="s">
        <v>677</v>
      </c>
      <c r="F332" s="7">
        <v>60.0</v>
      </c>
      <c r="G332" s="7">
        <v>3.0</v>
      </c>
      <c r="H332" s="17"/>
      <c r="I332" s="7">
        <v>15.0</v>
      </c>
      <c r="J332" s="7">
        <v>9.0</v>
      </c>
    </row>
    <row r="333">
      <c r="A333" s="7" t="s">
        <v>26</v>
      </c>
      <c r="B333" s="7" t="s">
        <v>518</v>
      </c>
      <c r="C333" s="7" t="s">
        <v>519</v>
      </c>
      <c r="D333" s="7" t="s">
        <v>530</v>
      </c>
      <c r="E333" s="7" t="s">
        <v>531</v>
      </c>
      <c r="F333" s="7">
        <v>70.0</v>
      </c>
      <c r="G333" s="7">
        <v>3.0</v>
      </c>
      <c r="H333" s="17"/>
      <c r="I333" s="7">
        <v>5.0</v>
      </c>
      <c r="J333" s="7">
        <v>5.0</v>
      </c>
    </row>
    <row r="334">
      <c r="A334" s="7" t="s">
        <v>26</v>
      </c>
      <c r="B334" s="7" t="s">
        <v>518</v>
      </c>
      <c r="C334" s="7" t="s">
        <v>519</v>
      </c>
      <c r="D334" s="7" t="s">
        <v>683</v>
      </c>
      <c r="E334" s="7" t="s">
        <v>684</v>
      </c>
      <c r="F334" s="7">
        <v>72.0</v>
      </c>
      <c r="G334" s="7">
        <v>2.0</v>
      </c>
      <c r="H334" s="17"/>
      <c r="I334" s="7">
        <v>7.0</v>
      </c>
      <c r="J334" s="7">
        <v>4.0</v>
      </c>
    </row>
    <row r="335">
      <c r="A335" s="7" t="s">
        <v>26</v>
      </c>
      <c r="B335" s="7" t="s">
        <v>518</v>
      </c>
      <c r="C335" s="7" t="s">
        <v>519</v>
      </c>
      <c r="D335" s="7" t="s">
        <v>548</v>
      </c>
      <c r="E335" s="7" t="s">
        <v>549</v>
      </c>
      <c r="F335" s="7">
        <v>70.0</v>
      </c>
      <c r="G335" s="7">
        <v>2.0</v>
      </c>
      <c r="H335" s="17"/>
      <c r="I335" s="7">
        <v>9.0</v>
      </c>
      <c r="J335" s="7">
        <v>5.0</v>
      </c>
    </row>
    <row r="336">
      <c r="A336" s="7" t="s">
        <v>26</v>
      </c>
      <c r="B336" s="7" t="s">
        <v>518</v>
      </c>
      <c r="C336" s="7" t="s">
        <v>519</v>
      </c>
      <c r="D336" s="7" t="s">
        <v>683</v>
      </c>
      <c r="E336" s="7" t="s">
        <v>686</v>
      </c>
      <c r="F336" s="7">
        <v>69.0</v>
      </c>
      <c r="G336" s="7">
        <v>2.0</v>
      </c>
      <c r="H336" s="17"/>
      <c r="I336" s="7">
        <v>8.0</v>
      </c>
      <c r="J336" s="7">
        <v>5.0</v>
      </c>
    </row>
    <row r="337">
      <c r="A337" s="7" t="s">
        <v>26</v>
      </c>
      <c r="B337" s="7" t="s">
        <v>518</v>
      </c>
      <c r="C337" s="7" t="s">
        <v>519</v>
      </c>
      <c r="D337" s="7" t="s">
        <v>665</v>
      </c>
      <c r="E337" s="7" t="s">
        <v>698</v>
      </c>
      <c r="F337" s="7">
        <v>66.0</v>
      </c>
      <c r="G337" s="7">
        <v>2.0</v>
      </c>
      <c r="H337" s="17"/>
      <c r="I337" s="7">
        <v>9.0</v>
      </c>
      <c r="J337" s="7">
        <v>7.0</v>
      </c>
    </row>
    <row r="338">
      <c r="A338" s="7" t="s">
        <v>26</v>
      </c>
      <c r="B338" s="7" t="s">
        <v>518</v>
      </c>
      <c r="C338" s="7" t="s">
        <v>519</v>
      </c>
      <c r="D338" s="7" t="s">
        <v>669</v>
      </c>
      <c r="E338" s="7" t="s">
        <v>708</v>
      </c>
      <c r="F338" s="7">
        <v>66.0</v>
      </c>
      <c r="G338" s="7">
        <v>2.0</v>
      </c>
      <c r="H338" s="17"/>
      <c r="I338" s="7">
        <v>9.0</v>
      </c>
      <c r="J338" s="7">
        <v>7.0</v>
      </c>
    </row>
    <row r="339">
      <c r="A339" s="7" t="s">
        <v>26</v>
      </c>
      <c r="B339" s="7" t="s">
        <v>518</v>
      </c>
      <c r="C339" s="7" t="s">
        <v>519</v>
      </c>
      <c r="D339" s="7" t="s">
        <v>523</v>
      </c>
      <c r="E339" s="7" t="s">
        <v>715</v>
      </c>
      <c r="F339" s="7">
        <v>66.0</v>
      </c>
      <c r="G339" s="7">
        <v>2.0</v>
      </c>
      <c r="H339" s="17"/>
      <c r="I339" s="7">
        <v>9.0</v>
      </c>
      <c r="J339" s="7">
        <v>7.0</v>
      </c>
    </row>
    <row r="340">
      <c r="A340" s="7" t="s">
        <v>26</v>
      </c>
      <c r="B340" s="7" t="s">
        <v>518</v>
      </c>
      <c r="C340" s="7" t="s">
        <v>519</v>
      </c>
      <c r="D340" s="7" t="s">
        <v>523</v>
      </c>
      <c r="E340" s="7" t="s">
        <v>723</v>
      </c>
      <c r="F340" s="7">
        <v>69.0</v>
      </c>
      <c r="G340" s="7">
        <v>2.0</v>
      </c>
      <c r="H340" s="17"/>
      <c r="I340" s="7">
        <v>9.0</v>
      </c>
      <c r="J340" s="7">
        <v>5.0</v>
      </c>
    </row>
    <row r="341">
      <c r="A341" s="7" t="s">
        <v>26</v>
      </c>
      <c r="B341" s="7" t="s">
        <v>518</v>
      </c>
      <c r="C341" s="7" t="s">
        <v>519</v>
      </c>
      <c r="D341" s="7" t="s">
        <v>527</v>
      </c>
      <c r="E341" s="7" t="s">
        <v>545</v>
      </c>
      <c r="F341" s="7">
        <v>66.0</v>
      </c>
      <c r="G341" s="7">
        <v>2.0</v>
      </c>
      <c r="H341" s="17"/>
      <c r="I341" s="7">
        <v>10.0</v>
      </c>
      <c r="J341" s="7">
        <v>7.0</v>
      </c>
    </row>
    <row r="342">
      <c r="A342" s="7" t="s">
        <v>26</v>
      </c>
      <c r="B342" s="7" t="s">
        <v>518</v>
      </c>
      <c r="C342" s="7" t="s">
        <v>519</v>
      </c>
      <c r="D342" s="7" t="s">
        <v>543</v>
      </c>
      <c r="E342" s="7" t="s">
        <v>544</v>
      </c>
      <c r="F342" s="7">
        <v>71.0</v>
      </c>
      <c r="G342" s="7">
        <v>2.0</v>
      </c>
      <c r="H342" s="17"/>
      <c r="I342" s="7">
        <v>5.0</v>
      </c>
      <c r="J342" s="7">
        <v>5.0</v>
      </c>
    </row>
    <row r="343">
      <c r="A343" s="7" t="s">
        <v>26</v>
      </c>
      <c r="B343" s="7" t="s">
        <v>518</v>
      </c>
      <c r="C343" s="7" t="s">
        <v>519</v>
      </c>
      <c r="D343" s="7" t="s">
        <v>683</v>
      </c>
      <c r="E343" s="7" t="s">
        <v>728</v>
      </c>
      <c r="F343" s="7">
        <v>69.0</v>
      </c>
      <c r="G343" s="7">
        <v>2.0</v>
      </c>
      <c r="H343" s="17"/>
      <c r="I343" s="7">
        <v>9.0</v>
      </c>
      <c r="J343" s="7">
        <v>5.0</v>
      </c>
    </row>
    <row r="344">
      <c r="A344" s="7" t="s">
        <v>26</v>
      </c>
      <c r="B344" s="7" t="s">
        <v>518</v>
      </c>
      <c r="C344" s="7" t="s">
        <v>519</v>
      </c>
      <c r="D344" s="7" t="s">
        <v>523</v>
      </c>
      <c r="E344" s="7" t="s">
        <v>732</v>
      </c>
      <c r="F344" s="7">
        <v>69.0</v>
      </c>
      <c r="G344" s="7">
        <v>2.0</v>
      </c>
      <c r="H344" s="17"/>
      <c r="I344" s="7">
        <v>10.0</v>
      </c>
      <c r="J344" s="7">
        <v>5.0</v>
      </c>
    </row>
    <row r="345">
      <c r="A345" s="7" t="s">
        <v>26</v>
      </c>
      <c r="B345" s="7" t="s">
        <v>518</v>
      </c>
      <c r="C345" s="7" t="s">
        <v>589</v>
      </c>
      <c r="D345" s="7" t="s">
        <v>733</v>
      </c>
      <c r="E345" s="7" t="s">
        <v>684</v>
      </c>
      <c r="F345" s="7">
        <v>100.0</v>
      </c>
      <c r="G345" s="7">
        <v>1.0</v>
      </c>
      <c r="H345" s="17"/>
      <c r="I345" s="7">
        <v>0.0</v>
      </c>
      <c r="J345" s="7">
        <v>0.0</v>
      </c>
    </row>
    <row r="346">
      <c r="A346" s="7" t="s">
        <v>26</v>
      </c>
      <c r="B346" s="7" t="s">
        <v>518</v>
      </c>
      <c r="C346" s="7" t="s">
        <v>519</v>
      </c>
      <c r="D346" s="7" t="s">
        <v>543</v>
      </c>
      <c r="E346" s="7" t="s">
        <v>620</v>
      </c>
      <c r="F346" s="7">
        <v>76.0</v>
      </c>
      <c r="G346" s="7">
        <v>1.0</v>
      </c>
      <c r="H346" s="17"/>
      <c r="I346" s="7">
        <v>3.0</v>
      </c>
      <c r="J346" s="7">
        <v>2.0</v>
      </c>
    </row>
    <row r="347">
      <c r="A347" s="7" t="s">
        <v>26</v>
      </c>
      <c r="B347" s="7" t="s">
        <v>518</v>
      </c>
      <c r="C347" s="7" t="s">
        <v>519</v>
      </c>
      <c r="D347" s="7" t="s">
        <v>665</v>
      </c>
      <c r="E347" s="7" t="s">
        <v>734</v>
      </c>
      <c r="F347" s="7">
        <v>100.0</v>
      </c>
      <c r="G347" s="7">
        <v>1.0</v>
      </c>
      <c r="H347" s="17"/>
      <c r="I347" s="7">
        <v>1.0</v>
      </c>
      <c r="J347" s="7">
        <v>1.0</v>
      </c>
    </row>
    <row r="348">
      <c r="A348" s="7" t="s">
        <v>26</v>
      </c>
      <c r="B348" s="7" t="s">
        <v>518</v>
      </c>
      <c r="C348" s="7" t="s">
        <v>589</v>
      </c>
      <c r="D348" s="7" t="s">
        <v>598</v>
      </c>
      <c r="E348" s="7" t="s">
        <v>658</v>
      </c>
      <c r="F348" s="7">
        <v>100.0</v>
      </c>
      <c r="G348" s="7">
        <v>1.0</v>
      </c>
      <c r="H348" s="17"/>
      <c r="I348" s="7">
        <v>2.0</v>
      </c>
      <c r="J348" s="7">
        <v>0.0</v>
      </c>
    </row>
    <row r="349">
      <c r="A349" s="7" t="s">
        <v>26</v>
      </c>
      <c r="B349" s="7" t="s">
        <v>518</v>
      </c>
      <c r="C349" s="7" t="s">
        <v>589</v>
      </c>
      <c r="D349" s="7" t="s">
        <v>598</v>
      </c>
      <c r="E349" s="7" t="s">
        <v>657</v>
      </c>
      <c r="F349" s="7">
        <v>100.0</v>
      </c>
      <c r="G349" s="7">
        <v>1.0</v>
      </c>
      <c r="H349" s="17"/>
      <c r="I349" s="7">
        <v>2.0</v>
      </c>
      <c r="J349" s="7">
        <v>0.0</v>
      </c>
    </row>
    <row r="350">
      <c r="A350" s="7" t="s">
        <v>26</v>
      </c>
      <c r="B350" s="7" t="s">
        <v>518</v>
      </c>
      <c r="C350" s="7" t="s">
        <v>589</v>
      </c>
      <c r="D350" s="7" t="s">
        <v>606</v>
      </c>
      <c r="E350" s="7" t="s">
        <v>528</v>
      </c>
      <c r="F350" s="7">
        <v>100.0</v>
      </c>
      <c r="G350" s="7">
        <v>1.0</v>
      </c>
      <c r="H350" s="17"/>
      <c r="I350" s="7">
        <v>2.0</v>
      </c>
      <c r="J350" s="7">
        <v>0.0</v>
      </c>
    </row>
    <row r="351">
      <c r="A351" s="7" t="s">
        <v>26</v>
      </c>
      <c r="B351" s="7" t="s">
        <v>518</v>
      </c>
      <c r="C351" s="7" t="s">
        <v>519</v>
      </c>
      <c r="D351" s="7" t="s">
        <v>530</v>
      </c>
      <c r="E351" s="7" t="s">
        <v>609</v>
      </c>
      <c r="F351" s="7">
        <v>68.0</v>
      </c>
      <c r="G351" s="7">
        <v>1.0</v>
      </c>
      <c r="H351" s="17"/>
      <c r="I351" s="7">
        <v>3.0</v>
      </c>
      <c r="J351" s="7">
        <v>2.0</v>
      </c>
    </row>
    <row r="352">
      <c r="A352" s="7" t="s">
        <v>26</v>
      </c>
      <c r="B352" s="7" t="s">
        <v>518</v>
      </c>
      <c r="C352" s="7" t="s">
        <v>519</v>
      </c>
      <c r="D352" s="7" t="s">
        <v>669</v>
      </c>
      <c r="E352" s="7" t="s">
        <v>761</v>
      </c>
      <c r="F352" s="7">
        <v>100.0</v>
      </c>
      <c r="G352" s="7">
        <v>1.0</v>
      </c>
      <c r="H352" s="17"/>
      <c r="I352" s="7">
        <v>1.0</v>
      </c>
      <c r="J352" s="7">
        <v>1.0</v>
      </c>
    </row>
    <row r="353">
      <c r="A353" s="7" t="s">
        <v>26</v>
      </c>
      <c r="B353" s="7" t="s">
        <v>518</v>
      </c>
      <c r="C353" s="7" t="s">
        <v>560</v>
      </c>
      <c r="D353" s="7" t="s">
        <v>561</v>
      </c>
      <c r="E353" s="7" t="s">
        <v>608</v>
      </c>
      <c r="F353" s="7">
        <v>63.0</v>
      </c>
      <c r="G353" s="7">
        <v>1.0</v>
      </c>
      <c r="H353" s="17"/>
      <c r="I353" s="7">
        <v>18.0</v>
      </c>
      <c r="J353" s="7">
        <v>7.0</v>
      </c>
    </row>
    <row r="354">
      <c r="A354" s="7" t="s">
        <v>26</v>
      </c>
      <c r="B354" s="7" t="s">
        <v>518</v>
      </c>
      <c r="C354" s="7" t="s">
        <v>519</v>
      </c>
      <c r="D354" s="7" t="s">
        <v>683</v>
      </c>
      <c r="E354" s="7" t="s">
        <v>770</v>
      </c>
      <c r="F354" s="7">
        <v>100.0</v>
      </c>
      <c r="G354" s="7">
        <v>1.0</v>
      </c>
      <c r="H354" s="17"/>
      <c r="I354" s="7">
        <v>1.0</v>
      </c>
      <c r="J354" s="7">
        <v>1.0</v>
      </c>
    </row>
    <row r="355">
      <c r="A355" s="7" t="s">
        <v>26</v>
      </c>
      <c r="B355" s="7" t="s">
        <v>518</v>
      </c>
      <c r="C355" s="7" t="s">
        <v>519</v>
      </c>
      <c r="D355" s="7" t="s">
        <v>523</v>
      </c>
      <c r="E355" s="7" t="s">
        <v>607</v>
      </c>
      <c r="F355" s="7">
        <v>100.0</v>
      </c>
      <c r="G355" s="7">
        <v>1.0</v>
      </c>
      <c r="H355" s="17"/>
      <c r="I355" s="7">
        <v>1.0</v>
      </c>
      <c r="J355" s="7">
        <v>1.0</v>
      </c>
    </row>
    <row r="356">
      <c r="A356" s="7" t="s">
        <v>26</v>
      </c>
      <c r="B356" s="7" t="s">
        <v>518</v>
      </c>
      <c r="C356" s="7" t="s">
        <v>589</v>
      </c>
      <c r="D356" s="7" t="s">
        <v>733</v>
      </c>
      <c r="E356" s="7" t="s">
        <v>686</v>
      </c>
      <c r="F356" s="7">
        <v>100.0</v>
      </c>
      <c r="G356" s="7">
        <v>1.0</v>
      </c>
      <c r="H356" s="17"/>
      <c r="I356" s="7">
        <v>0.0</v>
      </c>
      <c r="J356" s="7">
        <v>0.0</v>
      </c>
    </row>
    <row r="357">
      <c r="A357" s="7" t="s">
        <v>26</v>
      </c>
      <c r="B357" s="7" t="s">
        <v>518</v>
      </c>
      <c r="C357" s="7" t="s">
        <v>589</v>
      </c>
      <c r="D357" s="7" t="s">
        <v>598</v>
      </c>
      <c r="E357" s="7" t="s">
        <v>677</v>
      </c>
      <c r="F357" s="7">
        <v>100.0</v>
      </c>
      <c r="G357" s="7">
        <v>1.0</v>
      </c>
      <c r="H357" s="17"/>
      <c r="I357" s="7">
        <v>3.0</v>
      </c>
      <c r="J357" s="7">
        <v>0.0</v>
      </c>
    </row>
    <row r="358">
      <c r="A358" s="7" t="s">
        <v>26</v>
      </c>
      <c r="B358" s="7" t="s">
        <v>518</v>
      </c>
      <c r="C358" s="7" t="s">
        <v>589</v>
      </c>
      <c r="D358" s="7" t="s">
        <v>598</v>
      </c>
      <c r="E358" s="7" t="s">
        <v>893</v>
      </c>
      <c r="F358" s="7">
        <v>100.0</v>
      </c>
      <c r="G358" s="7">
        <v>1.0</v>
      </c>
      <c r="H358" s="17"/>
      <c r="I358" s="7">
        <v>1.0</v>
      </c>
      <c r="J358" s="7">
        <v>0.0</v>
      </c>
    </row>
    <row r="359">
      <c r="A359" s="7" t="s">
        <v>26</v>
      </c>
      <c r="B359" s="7" t="s">
        <v>518</v>
      </c>
      <c r="C359" s="7" t="s">
        <v>589</v>
      </c>
      <c r="D359" s="7" t="s">
        <v>606</v>
      </c>
      <c r="E359" s="7" t="s">
        <v>545</v>
      </c>
      <c r="F359" s="7">
        <v>100.0</v>
      </c>
      <c r="G359" s="7">
        <v>1.0</v>
      </c>
      <c r="H359" s="17"/>
      <c r="I359" s="7">
        <v>2.0</v>
      </c>
      <c r="J359" s="7">
        <v>0.0</v>
      </c>
    </row>
    <row r="360">
      <c r="A360" s="7" t="s">
        <v>26</v>
      </c>
      <c r="B360" s="7" t="s">
        <v>518</v>
      </c>
      <c r="C360" s="7" t="s">
        <v>589</v>
      </c>
      <c r="D360" s="7" t="s">
        <v>592</v>
      </c>
      <c r="E360" s="7" t="s">
        <v>544</v>
      </c>
      <c r="F360" s="7">
        <v>100.0</v>
      </c>
      <c r="G360" s="7">
        <v>1.0</v>
      </c>
      <c r="H360" s="17"/>
      <c r="I360" s="7">
        <v>1.0</v>
      </c>
      <c r="J360" s="7">
        <v>0.0</v>
      </c>
    </row>
    <row r="361">
      <c r="A361" s="7" t="s">
        <v>26</v>
      </c>
      <c r="B361" s="7" t="s">
        <v>518</v>
      </c>
      <c r="C361" s="7" t="s">
        <v>589</v>
      </c>
      <c r="D361" s="7" t="s">
        <v>733</v>
      </c>
      <c r="E361" s="7" t="s">
        <v>728</v>
      </c>
      <c r="F361" s="7">
        <v>100.0</v>
      </c>
      <c r="G361" s="7">
        <v>1.0</v>
      </c>
      <c r="H361" s="17"/>
      <c r="I361" s="7">
        <v>1.0</v>
      </c>
      <c r="J361" s="7">
        <v>0.0</v>
      </c>
    </row>
    <row r="362">
      <c r="A362" s="7" t="s">
        <v>26</v>
      </c>
      <c r="B362" s="7" t="s">
        <v>518</v>
      </c>
      <c r="C362" s="7" t="s">
        <v>589</v>
      </c>
      <c r="D362" s="7" t="s">
        <v>598</v>
      </c>
      <c r="E362" s="7" t="s">
        <v>732</v>
      </c>
      <c r="F362" s="7">
        <v>100.0</v>
      </c>
      <c r="G362" s="7">
        <v>1.0</v>
      </c>
      <c r="H362" s="17"/>
      <c r="I362" s="7">
        <v>3.0</v>
      </c>
      <c r="J362" s="7">
        <v>0.0</v>
      </c>
    </row>
    <row r="363">
      <c r="A363" s="7" t="s">
        <v>26</v>
      </c>
      <c r="B363" s="7" t="s">
        <v>518</v>
      </c>
      <c r="C363" s="7" t="s">
        <v>589</v>
      </c>
      <c r="D363" s="7" t="s">
        <v>590</v>
      </c>
      <c r="E363" s="7" t="s">
        <v>531</v>
      </c>
      <c r="F363" s="7">
        <v>100.0</v>
      </c>
      <c r="G363" s="7">
        <v>1.0</v>
      </c>
      <c r="H363" s="17"/>
      <c r="I363" s="7">
        <v>1.0</v>
      </c>
      <c r="J363" s="7">
        <v>0.0</v>
      </c>
    </row>
    <row r="364">
      <c r="A364" s="7" t="s">
        <v>26</v>
      </c>
      <c r="B364" s="7" t="s">
        <v>518</v>
      </c>
      <c r="C364" s="7" t="s">
        <v>589</v>
      </c>
      <c r="D364" s="7" t="s">
        <v>795</v>
      </c>
      <c r="E364" s="7" t="s">
        <v>666</v>
      </c>
      <c r="F364" s="7">
        <v>100.0</v>
      </c>
      <c r="G364" s="7">
        <v>1.0</v>
      </c>
      <c r="H364" s="17"/>
      <c r="I364" s="7">
        <v>2.0</v>
      </c>
      <c r="J364" s="7">
        <v>0.0</v>
      </c>
    </row>
    <row r="365">
      <c r="A365" s="7" t="s">
        <v>26</v>
      </c>
      <c r="B365" s="7" t="s">
        <v>518</v>
      </c>
      <c r="C365" s="7" t="s">
        <v>589</v>
      </c>
      <c r="D365" s="7" t="s">
        <v>798</v>
      </c>
      <c r="E365" s="7" t="s">
        <v>671</v>
      </c>
      <c r="F365" s="7">
        <v>100.0</v>
      </c>
      <c r="G365" s="7">
        <v>1.0</v>
      </c>
      <c r="H365" s="17"/>
      <c r="I365" s="7">
        <v>3.0</v>
      </c>
      <c r="J365" s="7">
        <v>0.0</v>
      </c>
    </row>
    <row r="366">
      <c r="A366" s="7" t="s">
        <v>26</v>
      </c>
      <c r="B366" s="7" t="s">
        <v>518</v>
      </c>
      <c r="C366" s="7" t="s">
        <v>589</v>
      </c>
      <c r="D366" s="7" t="s">
        <v>592</v>
      </c>
      <c r="E366" s="7" t="s">
        <v>593</v>
      </c>
      <c r="F366" s="7">
        <v>100.0</v>
      </c>
      <c r="G366" s="7">
        <v>1.0</v>
      </c>
      <c r="H366" s="17"/>
      <c r="I366" s="7">
        <v>2.0</v>
      </c>
      <c r="J366" s="7">
        <v>0.0</v>
      </c>
    </row>
    <row r="367">
      <c r="A367" s="7" t="s">
        <v>26</v>
      </c>
      <c r="B367" s="7" t="s">
        <v>518</v>
      </c>
      <c r="C367" s="7" t="s">
        <v>519</v>
      </c>
      <c r="D367" s="7" t="s">
        <v>543</v>
      </c>
      <c r="E367" s="7" t="s">
        <v>593</v>
      </c>
      <c r="F367" s="7">
        <v>91.0</v>
      </c>
      <c r="G367" s="7">
        <v>1.0</v>
      </c>
      <c r="H367" s="17"/>
      <c r="I367" s="7">
        <v>2.0</v>
      </c>
      <c r="J367" s="7">
        <v>2.0</v>
      </c>
    </row>
    <row r="368">
      <c r="A368" s="7" t="s">
        <v>26</v>
      </c>
      <c r="B368" s="7" t="s">
        <v>518</v>
      </c>
      <c r="C368" s="7" t="s">
        <v>589</v>
      </c>
      <c r="D368" s="7" t="s">
        <v>590</v>
      </c>
      <c r="E368" s="7" t="s">
        <v>591</v>
      </c>
      <c r="F368" s="7">
        <v>100.0</v>
      </c>
      <c r="G368" s="7">
        <v>1.0</v>
      </c>
      <c r="H368" s="17"/>
      <c r="I368" s="7">
        <v>2.0</v>
      </c>
      <c r="J368" s="7">
        <v>0.0</v>
      </c>
    </row>
    <row r="369">
      <c r="A369" s="7" t="s">
        <v>26</v>
      </c>
      <c r="B369" s="7" t="s">
        <v>518</v>
      </c>
      <c r="C369" s="7" t="s">
        <v>519</v>
      </c>
      <c r="D369" s="7" t="s">
        <v>530</v>
      </c>
      <c r="E369" s="7" t="s">
        <v>591</v>
      </c>
      <c r="F369" s="7">
        <v>91.0</v>
      </c>
      <c r="G369" s="7">
        <v>1.0</v>
      </c>
      <c r="H369" s="17"/>
      <c r="I369" s="7">
        <v>2.0</v>
      </c>
      <c r="J369" s="7">
        <v>2.0</v>
      </c>
    </row>
    <row r="370">
      <c r="A370" s="7" t="s">
        <v>26</v>
      </c>
      <c r="B370" s="7" t="s">
        <v>518</v>
      </c>
      <c r="C370" s="7" t="s">
        <v>589</v>
      </c>
      <c r="D370" s="7" t="s">
        <v>598</v>
      </c>
      <c r="E370" s="7" t="s">
        <v>676</v>
      </c>
      <c r="F370" s="7">
        <v>100.0</v>
      </c>
      <c r="G370" s="7">
        <v>1.0</v>
      </c>
      <c r="H370" s="17"/>
      <c r="I370" s="7">
        <v>2.0</v>
      </c>
      <c r="J370" s="7">
        <v>0.0</v>
      </c>
    </row>
    <row r="371">
      <c r="A371" s="7" t="s">
        <v>26</v>
      </c>
      <c r="B371" s="7" t="s">
        <v>518</v>
      </c>
      <c r="C371" s="7" t="s">
        <v>519</v>
      </c>
      <c r="D371" s="7" t="s">
        <v>548</v>
      </c>
      <c r="E371" s="7" t="s">
        <v>588</v>
      </c>
      <c r="F371" s="7">
        <v>100.0</v>
      </c>
      <c r="G371" s="7">
        <v>1.0</v>
      </c>
      <c r="H371" s="17"/>
      <c r="I371" s="7">
        <v>1.0</v>
      </c>
      <c r="J371" s="7">
        <v>1.0</v>
      </c>
    </row>
    <row r="372">
      <c r="A372" s="7" t="s">
        <v>26</v>
      </c>
      <c r="B372" s="7" t="s">
        <v>518</v>
      </c>
      <c r="C372" s="7" t="s">
        <v>519</v>
      </c>
      <c r="D372" s="7" t="s">
        <v>563</v>
      </c>
      <c r="E372" s="7" t="s">
        <v>581</v>
      </c>
      <c r="F372" s="7">
        <v>95.0</v>
      </c>
      <c r="G372" s="7">
        <v>1.0</v>
      </c>
      <c r="H372" s="17"/>
      <c r="I372" s="7">
        <v>0.0</v>
      </c>
      <c r="J372" s="7">
        <v>1.0</v>
      </c>
    </row>
    <row r="373">
      <c r="A373" s="7" t="s">
        <v>26</v>
      </c>
      <c r="B373" s="7" t="s">
        <v>518</v>
      </c>
      <c r="C373" s="7" t="s">
        <v>519</v>
      </c>
      <c r="D373" s="7" t="s">
        <v>563</v>
      </c>
      <c r="E373" s="7" t="s">
        <v>578</v>
      </c>
      <c r="F373" s="7">
        <v>98.0</v>
      </c>
      <c r="G373" s="7">
        <v>1.0</v>
      </c>
      <c r="H373" s="17"/>
      <c r="I373" s="7">
        <v>0.0</v>
      </c>
      <c r="J373" s="7">
        <v>1.0</v>
      </c>
    </row>
    <row r="374">
      <c r="A374" s="7" t="s">
        <v>26</v>
      </c>
      <c r="B374" s="7" t="s">
        <v>518</v>
      </c>
      <c r="C374" s="7" t="s">
        <v>519</v>
      </c>
      <c r="D374" s="7" t="s">
        <v>527</v>
      </c>
      <c r="E374" s="7" t="s">
        <v>569</v>
      </c>
      <c r="F374" s="7">
        <v>100.0</v>
      </c>
      <c r="G374" s="7">
        <v>1.0</v>
      </c>
      <c r="H374" s="17"/>
      <c r="I374" s="7">
        <v>1.0</v>
      </c>
      <c r="J374" s="7">
        <v>1.0</v>
      </c>
    </row>
    <row r="375">
      <c r="A375" s="7" t="s">
        <v>26</v>
      </c>
      <c r="B375" s="7" t="s">
        <v>518</v>
      </c>
      <c r="C375" s="7" t="s">
        <v>519</v>
      </c>
      <c r="D375" s="7" t="s">
        <v>563</v>
      </c>
      <c r="E375" s="7" t="s">
        <v>567</v>
      </c>
      <c r="F375" s="7">
        <v>83.0</v>
      </c>
      <c r="G375" s="7">
        <v>1.0</v>
      </c>
      <c r="H375" s="17"/>
      <c r="I375" s="7">
        <v>3.0</v>
      </c>
      <c r="J375" s="7">
        <v>2.0</v>
      </c>
    </row>
    <row r="376">
      <c r="A376" s="7" t="s">
        <v>26</v>
      </c>
      <c r="B376" s="7" t="s">
        <v>518</v>
      </c>
      <c r="C376" s="7" t="s">
        <v>560</v>
      </c>
      <c r="D376" s="7" t="s">
        <v>561</v>
      </c>
      <c r="E376" s="7" t="s">
        <v>562</v>
      </c>
      <c r="F376" s="7">
        <v>100.0</v>
      </c>
      <c r="G376" s="7">
        <v>1.0</v>
      </c>
      <c r="H376" s="17"/>
      <c r="I376" s="7">
        <v>1.0</v>
      </c>
      <c r="J376" s="7">
        <v>1.0</v>
      </c>
    </row>
    <row r="377">
      <c r="A377" s="7" t="s">
        <v>26</v>
      </c>
      <c r="B377" s="7" t="s">
        <v>622</v>
      </c>
      <c r="C377" s="105" t="s">
        <v>630</v>
      </c>
      <c r="D377" s="7" t="s">
        <v>663</v>
      </c>
      <c r="E377" s="7" t="s">
        <v>822</v>
      </c>
      <c r="F377" s="7">
        <v>45.0</v>
      </c>
      <c r="G377" s="7">
        <v>8.0</v>
      </c>
      <c r="H377" s="17"/>
      <c r="I377" s="7">
        <v>10.0</v>
      </c>
      <c r="J377" s="7">
        <v>34.0</v>
      </c>
    </row>
    <row r="378">
      <c r="A378" s="7" t="s">
        <v>26</v>
      </c>
      <c r="B378" s="7" t="s">
        <v>622</v>
      </c>
      <c r="C378" s="7" t="s">
        <v>624</v>
      </c>
      <c r="D378" s="7" t="s">
        <v>625</v>
      </c>
      <c r="E378" s="7" t="s">
        <v>626</v>
      </c>
      <c r="F378" s="7">
        <v>54.0</v>
      </c>
      <c r="G378" s="7">
        <v>6.0</v>
      </c>
      <c r="H378" s="17"/>
      <c r="I378" s="7">
        <v>13.0</v>
      </c>
      <c r="J378" s="7">
        <v>17.0</v>
      </c>
    </row>
    <row r="379">
      <c r="A379" s="7" t="s">
        <v>26</v>
      </c>
      <c r="B379" s="7" t="s">
        <v>622</v>
      </c>
      <c r="C379" s="7" t="s">
        <v>816</v>
      </c>
      <c r="D379" s="7" t="s">
        <v>817</v>
      </c>
      <c r="E379" s="7" t="s">
        <v>818</v>
      </c>
      <c r="F379" s="7">
        <v>51.0</v>
      </c>
      <c r="G379" s="7">
        <v>6.0</v>
      </c>
      <c r="H379" s="17"/>
      <c r="I379" s="7">
        <v>13.0</v>
      </c>
      <c r="J379" s="7">
        <v>19.0</v>
      </c>
    </row>
    <row r="380">
      <c r="A380" s="7" t="s">
        <v>26</v>
      </c>
      <c r="B380" s="7" t="s">
        <v>622</v>
      </c>
      <c r="C380" s="105" t="s">
        <v>630</v>
      </c>
      <c r="D380" s="7" t="s">
        <v>849</v>
      </c>
      <c r="E380" s="7" t="s">
        <v>848</v>
      </c>
      <c r="F380" s="7">
        <v>58.0</v>
      </c>
      <c r="G380" s="7">
        <v>5.0</v>
      </c>
      <c r="H380" s="17"/>
      <c r="I380" s="7">
        <v>5.0</v>
      </c>
      <c r="J380" s="7">
        <v>13.0</v>
      </c>
    </row>
    <row r="381">
      <c r="A381" s="7" t="s">
        <v>26</v>
      </c>
      <c r="B381" s="7" t="s">
        <v>622</v>
      </c>
      <c r="C381" s="7" t="s">
        <v>816</v>
      </c>
      <c r="D381" s="7" t="s">
        <v>836</v>
      </c>
      <c r="E381" s="7" t="s">
        <v>818</v>
      </c>
      <c r="F381" s="7">
        <v>48.0</v>
      </c>
      <c r="G381" s="7">
        <v>5.0</v>
      </c>
      <c r="H381" s="17"/>
      <c r="I381" s="7">
        <v>12.0</v>
      </c>
      <c r="J381" s="7">
        <v>24.0</v>
      </c>
    </row>
    <row r="382">
      <c r="A382" s="7" t="s">
        <v>26</v>
      </c>
      <c r="B382" s="7" t="s">
        <v>622</v>
      </c>
      <c r="C382" s="105" t="s">
        <v>630</v>
      </c>
      <c r="D382" s="7" t="s">
        <v>851</v>
      </c>
      <c r="E382" s="7" t="s">
        <v>848</v>
      </c>
      <c r="F382" s="7">
        <v>64.0</v>
      </c>
      <c r="G382" s="7">
        <v>4.0</v>
      </c>
      <c r="H382" s="17"/>
      <c r="I382" s="7">
        <v>4.0</v>
      </c>
      <c r="J382" s="7">
        <v>9.0</v>
      </c>
    </row>
    <row r="383">
      <c r="A383" s="7" t="s">
        <v>26</v>
      </c>
      <c r="B383" s="7" t="s">
        <v>622</v>
      </c>
      <c r="C383" s="105" t="s">
        <v>630</v>
      </c>
      <c r="D383" s="7" t="s">
        <v>847</v>
      </c>
      <c r="E383" s="7" t="s">
        <v>848</v>
      </c>
      <c r="F383" s="7">
        <v>60.0</v>
      </c>
      <c r="G383" s="7">
        <v>4.0</v>
      </c>
      <c r="H383" s="17"/>
      <c r="I383" s="7">
        <v>5.0</v>
      </c>
      <c r="J383" s="7">
        <v>11.0</v>
      </c>
    </row>
    <row r="384">
      <c r="A384" s="7" t="s">
        <v>26</v>
      </c>
      <c r="B384" s="7" t="s">
        <v>622</v>
      </c>
      <c r="C384" s="105" t="s">
        <v>630</v>
      </c>
      <c r="D384" s="7" t="s">
        <v>663</v>
      </c>
      <c r="E384" s="7" t="s">
        <v>853</v>
      </c>
      <c r="F384" s="7">
        <v>67.0</v>
      </c>
      <c r="G384" s="7">
        <v>4.0</v>
      </c>
      <c r="H384" s="17"/>
      <c r="I384" s="7">
        <v>1.0</v>
      </c>
      <c r="J384" s="7">
        <v>8.0</v>
      </c>
    </row>
    <row r="385">
      <c r="A385" s="7" t="s">
        <v>26</v>
      </c>
      <c r="B385" s="7" t="s">
        <v>622</v>
      </c>
      <c r="C385" s="105" t="s">
        <v>630</v>
      </c>
      <c r="D385" s="7" t="s">
        <v>645</v>
      </c>
      <c r="E385" s="7" t="s">
        <v>858</v>
      </c>
      <c r="F385" s="7">
        <v>55.0</v>
      </c>
      <c r="G385" s="7">
        <v>4.0</v>
      </c>
      <c r="H385" s="17"/>
      <c r="I385" s="7">
        <v>11.0</v>
      </c>
      <c r="J385" s="7">
        <v>16.0</v>
      </c>
    </row>
    <row r="386">
      <c r="A386" s="7" t="s">
        <v>26</v>
      </c>
      <c r="B386" s="7" t="s">
        <v>622</v>
      </c>
      <c r="C386" s="7" t="s">
        <v>816</v>
      </c>
      <c r="D386" s="7" t="s">
        <v>840</v>
      </c>
      <c r="E386" s="7" t="s">
        <v>818</v>
      </c>
      <c r="F386" s="7">
        <v>53.0</v>
      </c>
      <c r="G386" s="7">
        <v>4.0</v>
      </c>
      <c r="H386" s="17"/>
      <c r="I386" s="7">
        <v>11.0</v>
      </c>
      <c r="J386" s="7">
        <v>17.0</v>
      </c>
    </row>
    <row r="387">
      <c r="A387" s="7" t="s">
        <v>26</v>
      </c>
      <c r="B387" s="7" t="s">
        <v>622</v>
      </c>
      <c r="C387" s="105" t="s">
        <v>630</v>
      </c>
      <c r="D387" s="7" t="s">
        <v>851</v>
      </c>
      <c r="E387" s="7" t="s">
        <v>858</v>
      </c>
      <c r="F387" s="7">
        <v>56.0</v>
      </c>
      <c r="G387" s="7">
        <v>3.0</v>
      </c>
      <c r="H387" s="17"/>
      <c r="I387" s="7">
        <v>8.0</v>
      </c>
      <c r="J387" s="7">
        <v>13.0</v>
      </c>
    </row>
    <row r="388">
      <c r="A388" s="7" t="s">
        <v>26</v>
      </c>
      <c r="B388" s="7" t="s">
        <v>622</v>
      </c>
      <c r="C388" s="105" t="s">
        <v>630</v>
      </c>
      <c r="D388" s="7" t="s">
        <v>847</v>
      </c>
      <c r="E388" s="7" t="s">
        <v>858</v>
      </c>
      <c r="F388" s="7">
        <v>51.0</v>
      </c>
      <c r="G388" s="7">
        <v>3.0</v>
      </c>
      <c r="H388" s="17"/>
      <c r="I388" s="7">
        <v>13.0</v>
      </c>
      <c r="J388" s="7">
        <v>18.0</v>
      </c>
    </row>
    <row r="389">
      <c r="A389" s="7" t="s">
        <v>26</v>
      </c>
      <c r="B389" s="7" t="s">
        <v>622</v>
      </c>
      <c r="C389" s="105" t="s">
        <v>630</v>
      </c>
      <c r="D389" s="7" t="s">
        <v>849</v>
      </c>
      <c r="E389" s="7" t="s">
        <v>858</v>
      </c>
      <c r="F389" s="7">
        <v>56.0</v>
      </c>
      <c r="G389" s="7">
        <v>3.0</v>
      </c>
      <c r="H389" s="17"/>
      <c r="I389" s="7">
        <v>8.0</v>
      </c>
      <c r="J389" s="7">
        <v>13.0</v>
      </c>
    </row>
    <row r="390">
      <c r="A390" s="7" t="s">
        <v>26</v>
      </c>
      <c r="B390" s="7" t="s">
        <v>622</v>
      </c>
      <c r="C390" s="7" t="s">
        <v>816</v>
      </c>
      <c r="D390" s="7" t="s">
        <v>840</v>
      </c>
      <c r="E390" s="7" t="s">
        <v>875</v>
      </c>
      <c r="F390" s="7">
        <v>68.0</v>
      </c>
      <c r="G390" s="7">
        <v>3.0</v>
      </c>
      <c r="H390" s="17"/>
      <c r="I390" s="7">
        <v>4.0</v>
      </c>
      <c r="J390" s="7">
        <v>6.0</v>
      </c>
    </row>
    <row r="391">
      <c r="A391" s="7" t="s">
        <v>26</v>
      </c>
      <c r="B391" s="7" t="s">
        <v>622</v>
      </c>
      <c r="C391" s="105" t="s">
        <v>630</v>
      </c>
      <c r="D391" s="7" t="s">
        <v>847</v>
      </c>
      <c r="E391" s="7" t="s">
        <v>1074</v>
      </c>
      <c r="F391" s="7">
        <v>70.0</v>
      </c>
      <c r="G391" s="7">
        <v>2.0</v>
      </c>
      <c r="H391" s="17"/>
      <c r="I391" s="7">
        <v>4.0</v>
      </c>
      <c r="J391" s="7">
        <v>5.0</v>
      </c>
    </row>
    <row r="392">
      <c r="A392" s="7" t="s">
        <v>26</v>
      </c>
      <c r="B392" s="7" t="s">
        <v>622</v>
      </c>
      <c r="C392" s="105" t="s">
        <v>630</v>
      </c>
      <c r="D392" s="7" t="s">
        <v>849</v>
      </c>
      <c r="E392" s="7" t="s">
        <v>1074</v>
      </c>
      <c r="F392" s="7">
        <v>70.0</v>
      </c>
      <c r="G392" s="7">
        <v>2.0</v>
      </c>
      <c r="H392" s="17"/>
      <c r="I392" s="7">
        <v>4.0</v>
      </c>
      <c r="J392" s="7">
        <v>5.0</v>
      </c>
    </row>
    <row r="393">
      <c r="A393" s="7" t="s">
        <v>26</v>
      </c>
      <c r="B393" s="7" t="s">
        <v>622</v>
      </c>
      <c r="C393" s="105" t="s">
        <v>630</v>
      </c>
      <c r="D393" s="7" t="s">
        <v>632</v>
      </c>
      <c r="E393" s="7" t="s">
        <v>891</v>
      </c>
      <c r="F393" s="7">
        <v>71.0</v>
      </c>
      <c r="G393" s="7">
        <v>2.0</v>
      </c>
      <c r="H393" s="17"/>
      <c r="I393" s="7">
        <v>2.0</v>
      </c>
      <c r="J393" s="7">
        <v>6.0</v>
      </c>
    </row>
    <row r="394">
      <c r="A394" s="7" t="s">
        <v>26</v>
      </c>
      <c r="B394" s="7" t="s">
        <v>622</v>
      </c>
      <c r="C394" s="7" t="s">
        <v>628</v>
      </c>
      <c r="D394" s="7" t="s">
        <v>629</v>
      </c>
      <c r="E394" s="7" t="s">
        <v>701</v>
      </c>
      <c r="F394" s="7">
        <v>100.0</v>
      </c>
      <c r="G394" s="7">
        <v>1.0</v>
      </c>
      <c r="H394" s="17"/>
      <c r="I394" s="7">
        <v>1.0</v>
      </c>
      <c r="J394" s="7">
        <v>1.0</v>
      </c>
    </row>
    <row r="395">
      <c r="A395" s="7" t="s">
        <v>26</v>
      </c>
      <c r="B395" s="7" t="s">
        <v>622</v>
      </c>
      <c r="C395" s="105" t="s">
        <v>630</v>
      </c>
      <c r="D395" s="7" t="s">
        <v>632</v>
      </c>
      <c r="E395" s="7" t="s">
        <v>848</v>
      </c>
      <c r="F395" s="7">
        <v>100.0</v>
      </c>
      <c r="G395" s="7">
        <v>1.0</v>
      </c>
      <c r="H395" s="17"/>
      <c r="I395" s="7">
        <v>0.0</v>
      </c>
      <c r="J395" s="7">
        <v>0.0</v>
      </c>
    </row>
    <row r="396">
      <c r="A396" s="7" t="s">
        <v>26</v>
      </c>
      <c r="B396" s="7" t="s">
        <v>622</v>
      </c>
      <c r="C396" s="105" t="s">
        <v>630</v>
      </c>
      <c r="D396" s="7" t="s">
        <v>645</v>
      </c>
      <c r="E396" s="7" t="s">
        <v>848</v>
      </c>
      <c r="F396" s="7">
        <v>91.0</v>
      </c>
      <c r="G396" s="7">
        <v>1.0</v>
      </c>
      <c r="H396" s="17"/>
      <c r="I396" s="7">
        <v>0.0</v>
      </c>
      <c r="J396" s="7">
        <v>2.0</v>
      </c>
    </row>
    <row r="397">
      <c r="A397" s="7" t="s">
        <v>26</v>
      </c>
      <c r="B397" s="7" t="s">
        <v>622</v>
      </c>
      <c r="C397" s="105" t="s">
        <v>630</v>
      </c>
      <c r="D397" s="7" t="s">
        <v>663</v>
      </c>
      <c r="E397" s="7" t="s">
        <v>896</v>
      </c>
      <c r="F397" s="7">
        <v>91.0</v>
      </c>
      <c r="G397" s="7">
        <v>1.0</v>
      </c>
      <c r="H397" s="17"/>
      <c r="I397" s="7">
        <v>0.0</v>
      </c>
      <c r="J397" s="7">
        <v>2.0</v>
      </c>
    </row>
    <row r="398">
      <c r="A398" s="7" t="s">
        <v>26</v>
      </c>
      <c r="B398" s="7" t="s">
        <v>622</v>
      </c>
      <c r="C398" s="7" t="s">
        <v>636</v>
      </c>
      <c r="D398" s="7" t="s">
        <v>897</v>
      </c>
      <c r="E398" s="7" t="s">
        <v>898</v>
      </c>
      <c r="F398" s="7">
        <v>95.0</v>
      </c>
      <c r="G398" s="7">
        <v>1.0</v>
      </c>
      <c r="H398" s="17"/>
      <c r="I398" s="7">
        <v>0.0</v>
      </c>
      <c r="J398" s="7">
        <v>1.0</v>
      </c>
    </row>
    <row r="399">
      <c r="A399" s="7" t="s">
        <v>26</v>
      </c>
      <c r="B399" s="7" t="s">
        <v>622</v>
      </c>
      <c r="C399" s="7" t="s">
        <v>636</v>
      </c>
      <c r="D399" s="7" t="s">
        <v>900</v>
      </c>
      <c r="E399" s="7" t="s">
        <v>898</v>
      </c>
      <c r="F399" s="7">
        <v>95.0</v>
      </c>
      <c r="G399" s="7">
        <v>1.0</v>
      </c>
      <c r="H399" s="17"/>
      <c r="I399" s="7">
        <v>0.0</v>
      </c>
      <c r="J399" s="7">
        <v>1.0</v>
      </c>
    </row>
    <row r="400">
      <c r="A400" s="7" t="s">
        <v>26</v>
      </c>
      <c r="B400" s="7" t="s">
        <v>622</v>
      </c>
      <c r="C400" s="7" t="s">
        <v>636</v>
      </c>
      <c r="D400" s="7" t="s">
        <v>901</v>
      </c>
      <c r="E400" s="7" t="s">
        <v>898</v>
      </c>
      <c r="F400" s="7">
        <v>95.0</v>
      </c>
      <c r="G400" s="7">
        <v>1.0</v>
      </c>
      <c r="H400" s="17"/>
      <c r="I400" s="7">
        <v>0.0</v>
      </c>
      <c r="J400" s="7">
        <v>1.0</v>
      </c>
    </row>
    <row r="401">
      <c r="A401" s="7" t="s">
        <v>26</v>
      </c>
      <c r="B401" s="7" t="s">
        <v>622</v>
      </c>
      <c r="C401" s="7" t="s">
        <v>636</v>
      </c>
      <c r="D401" s="7" t="s">
        <v>897</v>
      </c>
      <c r="E401" s="7" t="s">
        <v>903</v>
      </c>
      <c r="F401" s="7">
        <v>98.0</v>
      </c>
      <c r="G401" s="7">
        <v>1.0</v>
      </c>
      <c r="H401" s="17"/>
      <c r="I401" s="7">
        <v>0.0</v>
      </c>
      <c r="J401" s="7">
        <v>1.0</v>
      </c>
    </row>
    <row r="402">
      <c r="A402" s="7" t="s">
        <v>26</v>
      </c>
      <c r="B402" s="7" t="s">
        <v>622</v>
      </c>
      <c r="C402" s="7" t="s">
        <v>636</v>
      </c>
      <c r="D402" s="7" t="s">
        <v>900</v>
      </c>
      <c r="E402" s="7" t="s">
        <v>903</v>
      </c>
      <c r="F402" s="7">
        <v>98.0</v>
      </c>
      <c r="G402" s="7">
        <v>1.0</v>
      </c>
      <c r="H402" s="17"/>
      <c r="I402" s="7">
        <v>0.0</v>
      </c>
      <c r="J402" s="7">
        <v>1.0</v>
      </c>
    </row>
    <row r="403">
      <c r="A403" s="7" t="s">
        <v>26</v>
      </c>
      <c r="B403" s="7" t="s">
        <v>622</v>
      </c>
      <c r="C403" s="7" t="s">
        <v>636</v>
      </c>
      <c r="D403" s="7" t="s">
        <v>901</v>
      </c>
      <c r="E403" s="7" t="s">
        <v>903</v>
      </c>
      <c r="F403" s="7">
        <v>98.0</v>
      </c>
      <c r="G403" s="7">
        <v>1.0</v>
      </c>
      <c r="H403" s="17"/>
      <c r="I403" s="7">
        <v>0.0</v>
      </c>
      <c r="J403" s="7">
        <v>1.0</v>
      </c>
    </row>
    <row r="404">
      <c r="A404" s="7" t="s">
        <v>26</v>
      </c>
      <c r="B404" s="7" t="s">
        <v>622</v>
      </c>
      <c r="C404" s="105" t="s">
        <v>630</v>
      </c>
      <c r="D404" s="7" t="s">
        <v>632</v>
      </c>
      <c r="E404" s="7" t="s">
        <v>905</v>
      </c>
      <c r="F404" s="7">
        <v>92.0</v>
      </c>
      <c r="G404" s="7">
        <v>1.0</v>
      </c>
      <c r="H404" s="17"/>
      <c r="I404" s="7">
        <v>1.0</v>
      </c>
      <c r="J404" s="7">
        <v>1.0</v>
      </c>
    </row>
    <row r="405">
      <c r="A405" s="7" t="s">
        <v>26</v>
      </c>
      <c r="B405" s="7" t="s">
        <v>622</v>
      </c>
      <c r="C405" s="7" t="s">
        <v>636</v>
      </c>
      <c r="D405" s="7" t="s">
        <v>906</v>
      </c>
      <c r="E405" s="7" t="s">
        <v>907</v>
      </c>
      <c r="F405" s="7">
        <v>95.0</v>
      </c>
      <c r="G405" s="7">
        <v>1.0</v>
      </c>
      <c r="H405" s="17"/>
      <c r="I405" s="7">
        <v>0.0</v>
      </c>
      <c r="J405" s="7">
        <v>1.0</v>
      </c>
    </row>
    <row r="406">
      <c r="A406" s="7" t="s">
        <v>26</v>
      </c>
      <c r="B406" s="7" t="s">
        <v>622</v>
      </c>
      <c r="C406" s="7" t="s">
        <v>636</v>
      </c>
      <c r="D406" s="7" t="s">
        <v>906</v>
      </c>
      <c r="E406" s="7" t="s">
        <v>908</v>
      </c>
      <c r="F406" s="7">
        <v>98.0</v>
      </c>
      <c r="G406" s="7">
        <v>1.0</v>
      </c>
      <c r="H406" s="17"/>
      <c r="I406" s="7">
        <v>0.0</v>
      </c>
      <c r="J406" s="7">
        <v>1.0</v>
      </c>
    </row>
    <row r="407">
      <c r="A407" s="7" t="s">
        <v>26</v>
      </c>
      <c r="B407" s="7" t="s">
        <v>622</v>
      </c>
      <c r="C407" s="7" t="s">
        <v>636</v>
      </c>
      <c r="D407" s="7" t="s">
        <v>901</v>
      </c>
      <c r="E407" s="7" t="s">
        <v>909</v>
      </c>
      <c r="F407" s="7">
        <v>95.0</v>
      </c>
      <c r="G407" s="7">
        <v>1.0</v>
      </c>
      <c r="H407" s="17"/>
      <c r="I407" s="7">
        <v>0.0</v>
      </c>
      <c r="J407" s="7">
        <v>1.0</v>
      </c>
    </row>
    <row r="408">
      <c r="A408" s="7" t="s">
        <v>26</v>
      </c>
      <c r="B408" s="7" t="s">
        <v>622</v>
      </c>
      <c r="C408" s="7" t="s">
        <v>636</v>
      </c>
      <c r="D408" s="7" t="s">
        <v>901</v>
      </c>
      <c r="E408" s="7" t="s">
        <v>910</v>
      </c>
      <c r="F408" s="7">
        <v>98.0</v>
      </c>
      <c r="G408" s="7">
        <v>1.0</v>
      </c>
      <c r="H408" s="17"/>
      <c r="I408" s="7">
        <v>0.0</v>
      </c>
      <c r="J408" s="7">
        <v>1.0</v>
      </c>
    </row>
    <row r="409">
      <c r="A409" s="7" t="s">
        <v>26</v>
      </c>
      <c r="B409" s="7" t="s">
        <v>622</v>
      </c>
      <c r="C409" s="7" t="s">
        <v>816</v>
      </c>
      <c r="D409" s="7" t="s">
        <v>836</v>
      </c>
      <c r="E409" s="7" t="s">
        <v>913</v>
      </c>
      <c r="F409" s="7">
        <v>100.0</v>
      </c>
      <c r="G409" s="7">
        <v>1.0</v>
      </c>
      <c r="H409" s="17"/>
      <c r="I409" s="7">
        <v>0.0</v>
      </c>
      <c r="J409" s="7">
        <v>1.0</v>
      </c>
    </row>
    <row r="410">
      <c r="A410" s="7" t="s">
        <v>26</v>
      </c>
      <c r="B410" s="7" t="s">
        <v>622</v>
      </c>
      <c r="C410" s="7" t="s">
        <v>636</v>
      </c>
      <c r="D410" s="7" t="s">
        <v>897</v>
      </c>
      <c r="E410" s="7" t="s">
        <v>914</v>
      </c>
      <c r="F410" s="7">
        <v>95.0</v>
      </c>
      <c r="G410" s="7">
        <v>1.0</v>
      </c>
      <c r="H410" s="17"/>
      <c r="I410" s="7">
        <v>0.0</v>
      </c>
      <c r="J410" s="7">
        <v>1.0</v>
      </c>
    </row>
    <row r="411">
      <c r="A411" s="7" t="s">
        <v>26</v>
      </c>
      <c r="B411" s="7" t="s">
        <v>622</v>
      </c>
      <c r="C411" s="7" t="s">
        <v>636</v>
      </c>
      <c r="D411" s="7" t="s">
        <v>900</v>
      </c>
      <c r="E411" s="7" t="s">
        <v>914</v>
      </c>
      <c r="F411" s="7">
        <v>95.0</v>
      </c>
      <c r="G411" s="7">
        <v>1.0</v>
      </c>
      <c r="H411" s="17"/>
      <c r="I411" s="7">
        <v>0.0</v>
      </c>
      <c r="J411" s="7">
        <v>1.0</v>
      </c>
    </row>
    <row r="412">
      <c r="A412" s="7" t="s">
        <v>26</v>
      </c>
      <c r="B412" s="7" t="s">
        <v>622</v>
      </c>
      <c r="C412" s="7" t="s">
        <v>636</v>
      </c>
      <c r="D412" s="7" t="s">
        <v>897</v>
      </c>
      <c r="E412" s="7" t="s">
        <v>951</v>
      </c>
      <c r="F412" s="7">
        <v>98.0</v>
      </c>
      <c r="G412" s="7">
        <v>1.0</v>
      </c>
      <c r="H412" s="17"/>
      <c r="I412" s="7">
        <v>0.0</v>
      </c>
      <c r="J412" s="7">
        <v>1.0</v>
      </c>
    </row>
    <row r="413">
      <c r="A413" s="7" t="s">
        <v>26</v>
      </c>
      <c r="B413" s="7" t="s">
        <v>622</v>
      </c>
      <c r="C413" s="7" t="s">
        <v>636</v>
      </c>
      <c r="D413" s="7" t="s">
        <v>900</v>
      </c>
      <c r="E413" s="7" t="s">
        <v>951</v>
      </c>
      <c r="F413" s="7">
        <v>98.0</v>
      </c>
      <c r="G413" s="7">
        <v>1.0</v>
      </c>
      <c r="H413" s="17"/>
      <c r="I413" s="7">
        <v>0.0</v>
      </c>
      <c r="J413" s="7">
        <v>1.0</v>
      </c>
    </row>
    <row r="414">
      <c r="A414" s="7" t="s">
        <v>26</v>
      </c>
      <c r="B414" s="7" t="s">
        <v>622</v>
      </c>
      <c r="C414" s="7" t="s">
        <v>816</v>
      </c>
      <c r="D414" s="7" t="s">
        <v>840</v>
      </c>
      <c r="E414" s="7" t="s">
        <v>950</v>
      </c>
      <c r="F414" s="7">
        <v>100.0</v>
      </c>
      <c r="G414" s="7">
        <v>1.0</v>
      </c>
      <c r="H414" s="17"/>
      <c r="I414" s="7">
        <v>0.0</v>
      </c>
      <c r="J414" s="7">
        <v>1.0</v>
      </c>
    </row>
    <row r="415">
      <c r="A415" s="7" t="s">
        <v>26</v>
      </c>
      <c r="B415" s="7" t="s">
        <v>622</v>
      </c>
      <c r="C415" s="7" t="s">
        <v>636</v>
      </c>
      <c r="D415" s="7" t="s">
        <v>901</v>
      </c>
      <c r="E415" s="7" t="s">
        <v>940</v>
      </c>
      <c r="F415" s="7">
        <v>100.0</v>
      </c>
      <c r="G415" s="7">
        <v>1.0</v>
      </c>
      <c r="H415" s="17"/>
      <c r="I415" s="7">
        <v>0.0</v>
      </c>
      <c r="J415" s="7">
        <v>1.0</v>
      </c>
    </row>
    <row r="416">
      <c r="A416" s="7" t="s">
        <v>26</v>
      </c>
      <c r="B416" s="7" t="s">
        <v>622</v>
      </c>
      <c r="C416" s="105" t="s">
        <v>630</v>
      </c>
      <c r="D416" s="7" t="s">
        <v>849</v>
      </c>
      <c r="E416" s="7" t="s">
        <v>939</v>
      </c>
      <c r="F416" s="7">
        <v>72.0</v>
      </c>
      <c r="G416" s="7">
        <v>1.0</v>
      </c>
      <c r="H416" s="17"/>
      <c r="I416" s="7">
        <v>5.0</v>
      </c>
      <c r="J416" s="7">
        <v>4.0</v>
      </c>
    </row>
    <row r="417">
      <c r="A417" s="7" t="s">
        <v>26</v>
      </c>
      <c r="B417" s="7" t="s">
        <v>622</v>
      </c>
      <c r="C417" s="7" t="s">
        <v>636</v>
      </c>
      <c r="D417" s="7" t="s">
        <v>900</v>
      </c>
      <c r="E417" s="7" t="s">
        <v>938</v>
      </c>
      <c r="F417" s="7">
        <v>100.0</v>
      </c>
      <c r="G417" s="7">
        <v>1.0</v>
      </c>
      <c r="H417" s="17"/>
      <c r="I417" s="7">
        <v>0.0</v>
      </c>
      <c r="J417" s="7">
        <v>1.0</v>
      </c>
    </row>
    <row r="418">
      <c r="A418" s="7" t="s">
        <v>26</v>
      </c>
      <c r="B418" s="7" t="s">
        <v>622</v>
      </c>
      <c r="C418" s="105" t="s">
        <v>630</v>
      </c>
      <c r="D418" s="7" t="s">
        <v>847</v>
      </c>
      <c r="E418" s="7" t="s">
        <v>937</v>
      </c>
      <c r="F418" s="7">
        <v>72.0</v>
      </c>
      <c r="G418" s="7">
        <v>1.0</v>
      </c>
      <c r="H418" s="17"/>
      <c r="I418" s="7">
        <v>5.0</v>
      </c>
      <c r="J418" s="7">
        <v>4.0</v>
      </c>
    </row>
    <row r="419">
      <c r="A419" s="7" t="s">
        <v>26</v>
      </c>
      <c r="B419" s="7" t="s">
        <v>622</v>
      </c>
      <c r="C419" s="7" t="s">
        <v>636</v>
      </c>
      <c r="D419" s="7" t="s">
        <v>897</v>
      </c>
      <c r="E419" s="7" t="s">
        <v>936</v>
      </c>
      <c r="F419" s="7">
        <v>100.0</v>
      </c>
      <c r="G419" s="7">
        <v>1.0</v>
      </c>
      <c r="H419" s="17"/>
      <c r="I419" s="7">
        <v>0.0</v>
      </c>
      <c r="J419" s="7">
        <v>1.0</v>
      </c>
    </row>
    <row r="420">
      <c r="A420" s="7" t="s">
        <v>26</v>
      </c>
      <c r="B420" s="7" t="s">
        <v>622</v>
      </c>
      <c r="C420" s="105" t="s">
        <v>630</v>
      </c>
      <c r="D420" s="7" t="s">
        <v>851</v>
      </c>
      <c r="E420" s="7" t="s">
        <v>935</v>
      </c>
      <c r="F420" s="7">
        <v>79.0</v>
      </c>
      <c r="G420" s="7">
        <v>1.0</v>
      </c>
      <c r="H420" s="17"/>
      <c r="I420" s="7">
        <v>4.0</v>
      </c>
      <c r="J420" s="7">
        <v>3.0</v>
      </c>
    </row>
    <row r="421">
      <c r="A421" s="7" t="s">
        <v>26</v>
      </c>
      <c r="B421" s="7" t="s">
        <v>622</v>
      </c>
      <c r="C421" s="7" t="s">
        <v>628</v>
      </c>
      <c r="D421" s="7" t="s">
        <v>230</v>
      </c>
      <c r="E421" s="7" t="s">
        <v>233</v>
      </c>
      <c r="F421" s="7">
        <v>100.0</v>
      </c>
      <c r="G421" s="7">
        <v>1.0</v>
      </c>
      <c r="H421" s="17"/>
      <c r="I421" s="7">
        <v>0.0</v>
      </c>
      <c r="J421" s="7">
        <v>1.0</v>
      </c>
    </row>
    <row r="422">
      <c r="A422" s="7" t="s">
        <v>26</v>
      </c>
      <c r="B422" s="7" t="s">
        <v>622</v>
      </c>
      <c r="C422" s="7" t="s">
        <v>628</v>
      </c>
      <c r="D422" s="7" t="s">
        <v>230</v>
      </c>
      <c r="E422" s="7" t="s">
        <v>231</v>
      </c>
      <c r="F422" s="7">
        <v>82.0</v>
      </c>
      <c r="G422" s="7">
        <v>1.0</v>
      </c>
      <c r="H422" s="17"/>
      <c r="I422" s="7">
        <v>4.0</v>
      </c>
      <c r="J422" s="7">
        <v>2.0</v>
      </c>
    </row>
    <row r="423">
      <c r="A423" s="7" t="s">
        <v>26</v>
      </c>
      <c r="B423" s="7" t="s">
        <v>622</v>
      </c>
      <c r="C423" s="7" t="s">
        <v>628</v>
      </c>
      <c r="D423" s="7" t="s">
        <v>145</v>
      </c>
      <c r="E423" s="7" t="s">
        <v>229</v>
      </c>
      <c r="F423" s="7">
        <v>94.0</v>
      </c>
      <c r="G423" s="7">
        <v>1.0</v>
      </c>
      <c r="H423" s="17"/>
      <c r="I423" s="7">
        <v>2.0</v>
      </c>
      <c r="J423" s="7">
        <v>1.0</v>
      </c>
    </row>
    <row r="424">
      <c r="A424" s="7" t="s">
        <v>26</v>
      </c>
      <c r="B424" s="7" t="s">
        <v>622</v>
      </c>
      <c r="C424" s="7" t="s">
        <v>628</v>
      </c>
      <c r="D424" s="7" t="s">
        <v>110</v>
      </c>
      <c r="E424" s="7" t="s">
        <v>189</v>
      </c>
      <c r="F424" s="7">
        <v>100.0</v>
      </c>
      <c r="G424" s="7">
        <v>1.0</v>
      </c>
      <c r="H424" s="17"/>
      <c r="I424" s="7">
        <v>1.0</v>
      </c>
      <c r="J424" s="7">
        <v>0.0</v>
      </c>
    </row>
    <row r="425">
      <c r="A425" s="7" t="s">
        <v>26</v>
      </c>
      <c r="B425" s="7" t="s">
        <v>622</v>
      </c>
      <c r="C425" s="7" t="s">
        <v>628</v>
      </c>
      <c r="D425" s="7" t="s">
        <v>184</v>
      </c>
      <c r="E425" s="7" t="s">
        <v>185</v>
      </c>
      <c r="F425" s="7">
        <v>75.0</v>
      </c>
      <c r="G425" s="7">
        <v>1.0</v>
      </c>
      <c r="H425" s="17"/>
      <c r="I425" s="7">
        <v>9.0</v>
      </c>
      <c r="J425" s="7">
        <v>3.0</v>
      </c>
    </row>
    <row r="426">
      <c r="A426" s="7" t="s">
        <v>26</v>
      </c>
      <c r="B426" s="7" t="s">
        <v>622</v>
      </c>
      <c r="C426" s="7" t="s">
        <v>816</v>
      </c>
      <c r="D426" s="7" t="s">
        <v>817</v>
      </c>
      <c r="E426" s="7" t="s">
        <v>933</v>
      </c>
      <c r="F426" s="7">
        <v>100.0</v>
      </c>
      <c r="G426" s="7">
        <v>1.0</v>
      </c>
      <c r="H426" s="17"/>
      <c r="I426" s="7">
        <v>0.0</v>
      </c>
      <c r="J426" s="7">
        <v>1.0</v>
      </c>
    </row>
    <row r="427">
      <c r="A427" s="7" t="s">
        <v>26</v>
      </c>
      <c r="B427" s="7" t="s">
        <v>622</v>
      </c>
      <c r="C427" s="105" t="s">
        <v>630</v>
      </c>
      <c r="D427" s="7" t="s">
        <v>645</v>
      </c>
      <c r="E427" s="7" t="s">
        <v>672</v>
      </c>
      <c r="F427" s="7">
        <v>98.0</v>
      </c>
      <c r="G427" s="7">
        <v>1.0</v>
      </c>
      <c r="H427" s="17"/>
      <c r="I427" s="7">
        <v>1.0</v>
      </c>
      <c r="J427" s="7">
        <v>1.0</v>
      </c>
    </row>
    <row r="428">
      <c r="A428" s="7" t="s">
        <v>26</v>
      </c>
      <c r="B428" s="7" t="s">
        <v>622</v>
      </c>
      <c r="C428" s="7" t="s">
        <v>636</v>
      </c>
      <c r="D428" s="7" t="s">
        <v>906</v>
      </c>
      <c r="E428" s="7" t="s">
        <v>930</v>
      </c>
      <c r="F428" s="7">
        <v>95.0</v>
      </c>
      <c r="G428" s="7">
        <v>1.0</v>
      </c>
      <c r="H428" s="17"/>
      <c r="I428" s="7">
        <v>0.0</v>
      </c>
      <c r="J428" s="7">
        <v>1.0</v>
      </c>
    </row>
    <row r="429">
      <c r="A429" s="7" t="s">
        <v>26</v>
      </c>
      <c r="B429" s="7" t="s">
        <v>622</v>
      </c>
      <c r="C429" s="7" t="s">
        <v>636</v>
      </c>
      <c r="D429" s="7" t="s">
        <v>906</v>
      </c>
      <c r="E429" s="7" t="s">
        <v>929</v>
      </c>
      <c r="F429" s="7">
        <v>98.0</v>
      </c>
      <c r="G429" s="7">
        <v>1.0</v>
      </c>
      <c r="H429" s="17"/>
      <c r="I429" s="7">
        <v>0.0</v>
      </c>
      <c r="J429" s="7">
        <v>1.0</v>
      </c>
    </row>
    <row r="430">
      <c r="A430" s="7" t="s">
        <v>26</v>
      </c>
      <c r="B430" s="7" t="s">
        <v>622</v>
      </c>
      <c r="C430" s="7" t="s">
        <v>624</v>
      </c>
      <c r="D430" s="7" t="s">
        <v>625</v>
      </c>
      <c r="E430" s="7" t="s">
        <v>670</v>
      </c>
      <c r="F430" s="7">
        <v>100.0</v>
      </c>
      <c r="G430" s="7">
        <v>1.0</v>
      </c>
      <c r="H430" s="17"/>
      <c r="I430" s="7">
        <v>1.0</v>
      </c>
      <c r="J430" s="7">
        <v>1.0</v>
      </c>
    </row>
    <row r="431">
      <c r="A431" s="7" t="s">
        <v>26</v>
      </c>
      <c r="B431" s="7" t="s">
        <v>622</v>
      </c>
      <c r="C431" s="7" t="s">
        <v>636</v>
      </c>
      <c r="D431" s="7" t="s">
        <v>906</v>
      </c>
      <c r="E431" s="7" t="s">
        <v>928</v>
      </c>
      <c r="F431" s="7">
        <v>74.0</v>
      </c>
      <c r="G431" s="7">
        <v>1.0</v>
      </c>
      <c r="H431" s="17"/>
      <c r="I431" s="7">
        <v>0.0</v>
      </c>
      <c r="J431" s="7">
        <v>5.0</v>
      </c>
    </row>
    <row r="432">
      <c r="A432" s="7" t="s">
        <v>26</v>
      </c>
      <c r="B432" s="7" t="s">
        <v>622</v>
      </c>
      <c r="C432" s="7" t="s">
        <v>636</v>
      </c>
      <c r="D432" s="7" t="s">
        <v>637</v>
      </c>
      <c r="E432" s="7" t="s">
        <v>668</v>
      </c>
      <c r="F432" s="7">
        <v>82.0</v>
      </c>
      <c r="G432" s="7">
        <v>1.0</v>
      </c>
      <c r="H432" s="17"/>
      <c r="I432" s="7">
        <v>0.0</v>
      </c>
      <c r="J432" s="7">
        <v>3.0</v>
      </c>
    </row>
    <row r="433">
      <c r="A433" s="7" t="s">
        <v>26</v>
      </c>
      <c r="B433" s="7" t="s">
        <v>622</v>
      </c>
      <c r="C433" s="105" t="s">
        <v>630</v>
      </c>
      <c r="D433" s="7" t="s">
        <v>663</v>
      </c>
      <c r="E433" s="7" t="s">
        <v>664</v>
      </c>
      <c r="F433" s="7">
        <v>76.0</v>
      </c>
      <c r="G433" s="7">
        <v>1.0</v>
      </c>
      <c r="H433" s="17"/>
      <c r="I433" s="7">
        <v>5.0</v>
      </c>
      <c r="J433" s="7">
        <v>4.0</v>
      </c>
    </row>
    <row r="434">
      <c r="A434" s="7" t="s">
        <v>26</v>
      </c>
      <c r="B434" s="7" t="s">
        <v>622</v>
      </c>
      <c r="C434" s="105" t="s">
        <v>630</v>
      </c>
      <c r="D434" s="7" t="s">
        <v>663</v>
      </c>
      <c r="E434" s="7" t="s">
        <v>664</v>
      </c>
      <c r="F434" s="7">
        <v>82.0</v>
      </c>
      <c r="G434" s="7">
        <v>1.0</v>
      </c>
      <c r="H434" s="17"/>
      <c r="I434" s="7">
        <v>4.0</v>
      </c>
      <c r="J434" s="7">
        <v>2.0</v>
      </c>
    </row>
    <row r="435">
      <c r="A435" s="7" t="s">
        <v>26</v>
      </c>
      <c r="B435" s="7" t="s">
        <v>622</v>
      </c>
      <c r="C435" s="7" t="s">
        <v>636</v>
      </c>
      <c r="D435" s="7" t="s">
        <v>906</v>
      </c>
      <c r="E435" s="7" t="s">
        <v>927</v>
      </c>
      <c r="F435" s="7">
        <v>95.0</v>
      </c>
      <c r="G435" s="7">
        <v>1.0</v>
      </c>
      <c r="H435" s="17"/>
      <c r="I435" s="7">
        <v>0.0</v>
      </c>
      <c r="J435" s="7">
        <v>1.0</v>
      </c>
    </row>
    <row r="436">
      <c r="A436" s="7" t="s">
        <v>26</v>
      </c>
      <c r="B436" s="7" t="s">
        <v>622</v>
      </c>
      <c r="C436" s="7" t="s">
        <v>636</v>
      </c>
      <c r="D436" s="7" t="s">
        <v>906</v>
      </c>
      <c r="E436" s="7" t="s">
        <v>926</v>
      </c>
      <c r="F436" s="7">
        <v>98.0</v>
      </c>
      <c r="G436" s="7">
        <v>1.0</v>
      </c>
      <c r="H436" s="17"/>
      <c r="I436" s="7">
        <v>0.0</v>
      </c>
      <c r="J436" s="7">
        <v>1.0</v>
      </c>
    </row>
    <row r="437">
      <c r="A437" s="7" t="s">
        <v>26</v>
      </c>
      <c r="B437" s="7" t="s">
        <v>622</v>
      </c>
      <c r="C437" s="7" t="s">
        <v>636</v>
      </c>
      <c r="D437" s="7" t="s">
        <v>637</v>
      </c>
      <c r="E437" s="7" t="s">
        <v>660</v>
      </c>
      <c r="F437" s="7">
        <v>95.0</v>
      </c>
      <c r="G437" s="7">
        <v>1.0</v>
      </c>
      <c r="H437" s="17"/>
      <c r="I437" s="7">
        <v>0.0</v>
      </c>
      <c r="J437" s="7">
        <v>1.0</v>
      </c>
    </row>
    <row r="438">
      <c r="A438" s="7" t="s">
        <v>26</v>
      </c>
      <c r="B438" s="7" t="s">
        <v>622</v>
      </c>
      <c r="C438" s="7" t="s">
        <v>636</v>
      </c>
      <c r="D438" s="7" t="s">
        <v>637</v>
      </c>
      <c r="E438" s="7" t="s">
        <v>654</v>
      </c>
      <c r="F438" s="7">
        <v>98.0</v>
      </c>
      <c r="G438" s="7">
        <v>1.0</v>
      </c>
      <c r="H438" s="17"/>
      <c r="I438" s="7">
        <v>0.0</v>
      </c>
      <c r="J438" s="7">
        <v>1.0</v>
      </c>
    </row>
    <row r="439">
      <c r="A439" s="7" t="s">
        <v>26</v>
      </c>
      <c r="B439" s="7" t="s">
        <v>622</v>
      </c>
      <c r="C439" s="7" t="s">
        <v>624</v>
      </c>
      <c r="D439" s="7" t="s">
        <v>650</v>
      </c>
      <c r="E439" s="7" t="s">
        <v>652</v>
      </c>
      <c r="F439" s="7">
        <v>89.0</v>
      </c>
      <c r="G439" s="7">
        <v>1.0</v>
      </c>
      <c r="H439" s="17"/>
      <c r="I439" s="7">
        <v>2.0</v>
      </c>
      <c r="J439" s="7">
        <v>2.0</v>
      </c>
    </row>
    <row r="440">
      <c r="A440" s="7" t="s">
        <v>26</v>
      </c>
      <c r="B440" s="7" t="s">
        <v>622</v>
      </c>
      <c r="C440" s="7" t="s">
        <v>636</v>
      </c>
      <c r="D440" s="7" t="s">
        <v>897</v>
      </c>
      <c r="E440" s="7" t="s">
        <v>925</v>
      </c>
      <c r="F440" s="7">
        <v>95.0</v>
      </c>
      <c r="G440" s="7">
        <v>1.0</v>
      </c>
      <c r="H440" s="17"/>
      <c r="I440" s="7">
        <v>1.0</v>
      </c>
      <c r="J440" s="7">
        <v>1.0</v>
      </c>
    </row>
    <row r="441">
      <c r="A441" s="7" t="s">
        <v>26</v>
      </c>
      <c r="B441" s="7" t="s">
        <v>622</v>
      </c>
      <c r="C441" s="7" t="s">
        <v>636</v>
      </c>
      <c r="D441" s="7" t="s">
        <v>900</v>
      </c>
      <c r="E441" s="7" t="s">
        <v>925</v>
      </c>
      <c r="F441" s="7">
        <v>95.0</v>
      </c>
      <c r="G441" s="7">
        <v>1.0</v>
      </c>
      <c r="H441" s="17"/>
      <c r="I441" s="7">
        <v>1.0</v>
      </c>
      <c r="J441" s="7">
        <v>1.0</v>
      </c>
    </row>
    <row r="442">
      <c r="A442" s="7" t="s">
        <v>26</v>
      </c>
      <c r="B442" s="7" t="s">
        <v>622</v>
      </c>
      <c r="C442" s="7" t="s">
        <v>636</v>
      </c>
      <c r="D442" s="7" t="s">
        <v>901</v>
      </c>
      <c r="E442" s="7" t="s">
        <v>925</v>
      </c>
      <c r="F442" s="7">
        <v>95.0</v>
      </c>
      <c r="G442" s="7">
        <v>1.0</v>
      </c>
      <c r="H442" s="17"/>
      <c r="I442" s="7">
        <v>1.0</v>
      </c>
      <c r="J442" s="7">
        <v>1.0</v>
      </c>
    </row>
    <row r="443">
      <c r="A443" s="7" t="s">
        <v>26</v>
      </c>
      <c r="B443" s="7" t="s">
        <v>622</v>
      </c>
      <c r="C443" s="7" t="s">
        <v>636</v>
      </c>
      <c r="D443" s="7" t="s">
        <v>897</v>
      </c>
      <c r="E443" s="7" t="s">
        <v>924</v>
      </c>
      <c r="F443" s="7">
        <v>98.0</v>
      </c>
      <c r="G443" s="7">
        <v>1.0</v>
      </c>
      <c r="H443" s="17"/>
      <c r="I443" s="7">
        <v>1.0</v>
      </c>
      <c r="J443" s="7">
        <v>1.0</v>
      </c>
    </row>
    <row r="444">
      <c r="A444" s="7" t="s">
        <v>26</v>
      </c>
      <c r="B444" s="7" t="s">
        <v>622</v>
      </c>
      <c r="C444" s="7" t="s">
        <v>636</v>
      </c>
      <c r="D444" s="7" t="s">
        <v>900</v>
      </c>
      <c r="E444" s="7" t="s">
        <v>924</v>
      </c>
      <c r="F444" s="7">
        <v>98.0</v>
      </c>
      <c r="G444" s="7">
        <v>1.0</v>
      </c>
      <c r="H444" s="17"/>
      <c r="I444" s="7">
        <v>1.0</v>
      </c>
      <c r="J444" s="7">
        <v>1.0</v>
      </c>
    </row>
    <row r="445">
      <c r="A445" s="7" t="s">
        <v>26</v>
      </c>
      <c r="B445" s="7" t="s">
        <v>622</v>
      </c>
      <c r="C445" s="7" t="s">
        <v>636</v>
      </c>
      <c r="D445" s="7" t="s">
        <v>901</v>
      </c>
      <c r="E445" s="7" t="s">
        <v>924</v>
      </c>
      <c r="F445" s="7">
        <v>98.0</v>
      </c>
      <c r="G445" s="7">
        <v>1.0</v>
      </c>
      <c r="H445" s="17"/>
      <c r="I445" s="7">
        <v>1.0</v>
      </c>
      <c r="J445" s="7">
        <v>1.0</v>
      </c>
    </row>
    <row r="446">
      <c r="A446" s="7" t="s">
        <v>26</v>
      </c>
      <c r="B446" s="7" t="s">
        <v>622</v>
      </c>
      <c r="C446" s="7" t="s">
        <v>624</v>
      </c>
      <c r="D446" s="7" t="s">
        <v>650</v>
      </c>
      <c r="E446" s="7" t="s">
        <v>651</v>
      </c>
      <c r="F446" s="7">
        <v>100.0</v>
      </c>
      <c r="G446" s="7">
        <v>1.0</v>
      </c>
      <c r="H446" s="17"/>
      <c r="I446" s="7">
        <v>1.0</v>
      </c>
      <c r="J446" s="7">
        <v>1.0</v>
      </c>
    </row>
    <row r="447">
      <c r="A447" s="7" t="s">
        <v>26</v>
      </c>
      <c r="B447" s="7" t="s">
        <v>622</v>
      </c>
      <c r="C447" s="7" t="s">
        <v>636</v>
      </c>
      <c r="D447" s="7" t="s">
        <v>900</v>
      </c>
      <c r="E447" s="7" t="s">
        <v>1016</v>
      </c>
      <c r="F447" s="7">
        <v>95.0</v>
      </c>
      <c r="G447" s="7">
        <v>1.0</v>
      </c>
      <c r="H447" s="17"/>
      <c r="I447" s="7">
        <v>2.0</v>
      </c>
      <c r="J447" s="7">
        <v>1.0</v>
      </c>
    </row>
    <row r="448">
      <c r="A448" s="7" t="s">
        <v>26</v>
      </c>
      <c r="B448" s="7" t="s">
        <v>622</v>
      </c>
      <c r="C448" s="7" t="s">
        <v>636</v>
      </c>
      <c r="D448" s="7" t="s">
        <v>900</v>
      </c>
      <c r="E448" s="7" t="s">
        <v>1017</v>
      </c>
      <c r="F448" s="7">
        <v>98.0</v>
      </c>
      <c r="G448" s="7">
        <v>1.0</v>
      </c>
      <c r="H448" s="17"/>
      <c r="I448" s="7">
        <v>2.0</v>
      </c>
      <c r="J448" s="7">
        <v>1.0</v>
      </c>
    </row>
    <row r="449">
      <c r="A449" s="7" t="s">
        <v>26</v>
      </c>
      <c r="B449" s="7" t="s">
        <v>622</v>
      </c>
      <c r="C449" s="105" t="s">
        <v>630</v>
      </c>
      <c r="D449" s="7" t="s">
        <v>632</v>
      </c>
      <c r="E449" s="7" t="s">
        <v>923</v>
      </c>
      <c r="F449" s="7">
        <v>100.0</v>
      </c>
      <c r="G449" s="7">
        <v>1.0</v>
      </c>
      <c r="H449" s="17"/>
      <c r="I449" s="7">
        <v>0.0</v>
      </c>
      <c r="J449" s="7">
        <v>0.0</v>
      </c>
    </row>
    <row r="450">
      <c r="A450" s="7" t="s">
        <v>26</v>
      </c>
      <c r="B450" s="7" t="s">
        <v>622</v>
      </c>
      <c r="C450" s="105" t="s">
        <v>630</v>
      </c>
      <c r="D450" s="7" t="s">
        <v>645</v>
      </c>
      <c r="E450" s="7" t="s">
        <v>923</v>
      </c>
      <c r="F450" s="7">
        <v>91.0</v>
      </c>
      <c r="G450" s="7">
        <v>1.0</v>
      </c>
      <c r="H450" s="17"/>
      <c r="I450" s="7">
        <v>0.0</v>
      </c>
      <c r="J450" s="7">
        <v>2.0</v>
      </c>
    </row>
    <row r="451">
      <c r="A451" s="7" t="s">
        <v>26</v>
      </c>
      <c r="B451" s="7" t="s">
        <v>622</v>
      </c>
      <c r="C451" s="105" t="s">
        <v>630</v>
      </c>
      <c r="D451" s="7" t="s">
        <v>851</v>
      </c>
      <c r="E451" s="7" t="s">
        <v>923</v>
      </c>
      <c r="F451" s="7">
        <v>91.0</v>
      </c>
      <c r="G451" s="7">
        <v>1.0</v>
      </c>
      <c r="H451" s="17"/>
      <c r="I451" s="7">
        <v>0.0</v>
      </c>
      <c r="J451" s="7">
        <v>2.0</v>
      </c>
    </row>
    <row r="452">
      <c r="A452" s="7" t="s">
        <v>26</v>
      </c>
      <c r="B452" s="7" t="s">
        <v>622</v>
      </c>
      <c r="C452" s="105" t="s">
        <v>630</v>
      </c>
      <c r="D452" s="7" t="s">
        <v>847</v>
      </c>
      <c r="E452" s="7" t="s">
        <v>923</v>
      </c>
      <c r="F452" s="7">
        <v>91.0</v>
      </c>
      <c r="G452" s="7">
        <v>1.0</v>
      </c>
      <c r="H452" s="17"/>
      <c r="I452" s="7">
        <v>0.0</v>
      </c>
      <c r="J452" s="7">
        <v>2.0</v>
      </c>
    </row>
    <row r="453">
      <c r="A453" s="7" t="s">
        <v>26</v>
      </c>
      <c r="B453" s="7" t="s">
        <v>622</v>
      </c>
      <c r="C453" s="105" t="s">
        <v>630</v>
      </c>
      <c r="D453" s="7" t="s">
        <v>849</v>
      </c>
      <c r="E453" s="7" t="s">
        <v>923</v>
      </c>
      <c r="F453" s="7">
        <v>91.0</v>
      </c>
      <c r="G453" s="7">
        <v>1.0</v>
      </c>
      <c r="H453" s="17"/>
      <c r="I453" s="7">
        <v>0.0</v>
      </c>
      <c r="J453" s="7">
        <v>2.0</v>
      </c>
    </row>
    <row r="454">
      <c r="A454" s="7" t="s">
        <v>26</v>
      </c>
      <c r="B454" s="7" t="s">
        <v>622</v>
      </c>
      <c r="C454" s="105" t="s">
        <v>630</v>
      </c>
      <c r="D454" s="7" t="s">
        <v>632</v>
      </c>
      <c r="E454" s="7" t="s">
        <v>922</v>
      </c>
      <c r="F454" s="7">
        <v>100.0</v>
      </c>
      <c r="G454" s="7">
        <v>1.0</v>
      </c>
      <c r="H454" s="17"/>
      <c r="I454" s="7">
        <v>0.0</v>
      </c>
      <c r="J454" s="7">
        <v>0.0</v>
      </c>
    </row>
    <row r="455">
      <c r="A455" s="7" t="s">
        <v>26</v>
      </c>
      <c r="B455" s="7" t="s">
        <v>622</v>
      </c>
      <c r="C455" s="105" t="s">
        <v>630</v>
      </c>
      <c r="D455" s="7" t="s">
        <v>645</v>
      </c>
      <c r="E455" s="7" t="s">
        <v>922</v>
      </c>
      <c r="F455" s="7">
        <v>91.0</v>
      </c>
      <c r="G455" s="7">
        <v>1.0</v>
      </c>
      <c r="H455" s="17"/>
      <c r="I455" s="7">
        <v>0.0</v>
      </c>
      <c r="J455" s="7">
        <v>2.0</v>
      </c>
    </row>
    <row r="456">
      <c r="A456" s="7" t="s">
        <v>26</v>
      </c>
      <c r="B456" s="7" t="s">
        <v>622</v>
      </c>
      <c r="C456" s="105" t="s">
        <v>630</v>
      </c>
      <c r="D456" s="7" t="s">
        <v>851</v>
      </c>
      <c r="E456" s="7" t="s">
        <v>922</v>
      </c>
      <c r="F456" s="7">
        <v>91.0</v>
      </c>
      <c r="G456" s="7">
        <v>1.0</v>
      </c>
      <c r="H456" s="17"/>
      <c r="I456" s="7">
        <v>0.0</v>
      </c>
      <c r="J456" s="7">
        <v>2.0</v>
      </c>
    </row>
    <row r="457">
      <c r="A457" s="7" t="s">
        <v>26</v>
      </c>
      <c r="B457" s="7" t="s">
        <v>622</v>
      </c>
      <c r="C457" s="105" t="s">
        <v>630</v>
      </c>
      <c r="D457" s="7" t="s">
        <v>847</v>
      </c>
      <c r="E457" s="7" t="s">
        <v>922</v>
      </c>
      <c r="F457" s="7">
        <v>91.0</v>
      </c>
      <c r="G457" s="7">
        <v>1.0</v>
      </c>
      <c r="H457" s="17"/>
      <c r="I457" s="7">
        <v>0.0</v>
      </c>
      <c r="J457" s="7">
        <v>2.0</v>
      </c>
    </row>
    <row r="458">
      <c r="A458" s="7" t="s">
        <v>26</v>
      </c>
      <c r="B458" s="7" t="s">
        <v>622</v>
      </c>
      <c r="C458" s="105" t="s">
        <v>630</v>
      </c>
      <c r="D458" s="7" t="s">
        <v>849</v>
      </c>
      <c r="E458" s="7" t="s">
        <v>922</v>
      </c>
      <c r="F458" s="7">
        <v>91.0</v>
      </c>
      <c r="G458" s="7">
        <v>1.0</v>
      </c>
      <c r="H458" s="17"/>
      <c r="I458" s="7">
        <v>0.0</v>
      </c>
      <c r="J458" s="7">
        <v>2.0</v>
      </c>
    </row>
    <row r="459">
      <c r="A459" s="7" t="s">
        <v>26</v>
      </c>
      <c r="B459" s="7" t="s">
        <v>622</v>
      </c>
      <c r="C459" s="7" t="s">
        <v>624</v>
      </c>
      <c r="D459" s="7" t="s">
        <v>625</v>
      </c>
      <c r="E459" s="7" t="s">
        <v>1019</v>
      </c>
      <c r="F459" s="7">
        <v>79.0</v>
      </c>
      <c r="G459" s="7">
        <v>1.0</v>
      </c>
      <c r="H459" s="17"/>
      <c r="I459" s="7">
        <v>3.0</v>
      </c>
      <c r="J459" s="7">
        <v>3.0</v>
      </c>
    </row>
    <row r="460">
      <c r="A460" s="7" t="s">
        <v>26</v>
      </c>
      <c r="B460" s="7" t="s">
        <v>622</v>
      </c>
      <c r="C460" s="7" t="s">
        <v>628</v>
      </c>
      <c r="D460" s="7" t="s">
        <v>145</v>
      </c>
      <c r="E460" s="7" t="s">
        <v>148</v>
      </c>
      <c r="F460" s="7">
        <v>100.0</v>
      </c>
      <c r="G460" s="7">
        <v>1.0</v>
      </c>
      <c r="H460" s="17"/>
      <c r="I460" s="7">
        <v>0.0</v>
      </c>
      <c r="J460" s="7">
        <v>1.0</v>
      </c>
    </row>
    <row r="461">
      <c r="A461" s="7" t="s">
        <v>26</v>
      </c>
      <c r="B461" s="7" t="s">
        <v>622</v>
      </c>
      <c r="C461" s="105" t="s">
        <v>630</v>
      </c>
      <c r="D461" s="7" t="s">
        <v>632</v>
      </c>
      <c r="E461" s="7" t="s">
        <v>858</v>
      </c>
      <c r="F461" s="7">
        <v>100.0</v>
      </c>
      <c r="G461" s="7">
        <v>1.0</v>
      </c>
      <c r="H461" s="17"/>
      <c r="I461" s="7">
        <v>0.0</v>
      </c>
      <c r="J461" s="7">
        <v>0.0</v>
      </c>
    </row>
    <row r="462">
      <c r="A462" s="7" t="s">
        <v>26</v>
      </c>
      <c r="B462" s="7" t="s">
        <v>622</v>
      </c>
      <c r="C462" s="7" t="s">
        <v>816</v>
      </c>
      <c r="D462" s="7" t="s">
        <v>869</v>
      </c>
      <c r="E462" s="7" t="s">
        <v>818</v>
      </c>
      <c r="F462" s="7">
        <v>100.0</v>
      </c>
      <c r="G462" s="7">
        <v>1.0</v>
      </c>
      <c r="H462" s="17"/>
      <c r="I462" s="7">
        <v>4.0</v>
      </c>
      <c r="J462" s="7">
        <v>0.0</v>
      </c>
    </row>
    <row r="463">
      <c r="A463" s="7" t="s">
        <v>26</v>
      </c>
      <c r="B463" s="7" t="s">
        <v>622</v>
      </c>
      <c r="C463" s="7" t="s">
        <v>636</v>
      </c>
      <c r="D463" s="7" t="s">
        <v>906</v>
      </c>
      <c r="E463" s="7" t="s">
        <v>920</v>
      </c>
      <c r="F463" s="7">
        <v>95.0</v>
      </c>
      <c r="G463" s="7">
        <v>1.0</v>
      </c>
      <c r="H463" s="17"/>
      <c r="I463" s="7">
        <v>0.0</v>
      </c>
      <c r="J463" s="7">
        <v>1.0</v>
      </c>
    </row>
    <row r="464">
      <c r="A464" s="7" t="s">
        <v>26</v>
      </c>
      <c r="B464" s="7" t="s">
        <v>622</v>
      </c>
      <c r="C464" s="7" t="s">
        <v>636</v>
      </c>
      <c r="D464" s="7" t="s">
        <v>906</v>
      </c>
      <c r="E464" s="7" t="s">
        <v>919</v>
      </c>
      <c r="F464" s="7">
        <v>98.0</v>
      </c>
      <c r="G464" s="7">
        <v>1.0</v>
      </c>
      <c r="H464" s="17"/>
      <c r="I464" s="7">
        <v>0.0</v>
      </c>
      <c r="J464" s="7">
        <v>1.0</v>
      </c>
    </row>
    <row r="465">
      <c r="A465" s="7" t="s">
        <v>26</v>
      </c>
      <c r="B465" s="7" t="s">
        <v>622</v>
      </c>
      <c r="C465" s="7" t="s">
        <v>636</v>
      </c>
      <c r="D465" s="7" t="s">
        <v>900</v>
      </c>
      <c r="E465" s="7" t="s">
        <v>1116</v>
      </c>
      <c r="F465" s="7">
        <v>95.0</v>
      </c>
      <c r="G465" s="7">
        <v>1.0</v>
      </c>
      <c r="H465" s="17"/>
      <c r="I465" s="7">
        <v>1.0</v>
      </c>
      <c r="J465" s="7">
        <v>1.0</v>
      </c>
    </row>
    <row r="466">
      <c r="A466" s="7" t="s">
        <v>26</v>
      </c>
      <c r="B466" s="7" t="s">
        <v>622</v>
      </c>
      <c r="C466" s="7" t="s">
        <v>636</v>
      </c>
      <c r="D466" s="7" t="s">
        <v>901</v>
      </c>
      <c r="E466" s="7" t="s">
        <v>1116</v>
      </c>
      <c r="F466" s="7">
        <v>95.0</v>
      </c>
      <c r="G466" s="7">
        <v>1.0</v>
      </c>
      <c r="H466" s="17"/>
      <c r="I466" s="7">
        <v>1.0</v>
      </c>
      <c r="J466" s="7">
        <v>1.0</v>
      </c>
    </row>
    <row r="467">
      <c r="A467" s="7" t="s">
        <v>26</v>
      </c>
      <c r="B467" s="7" t="s">
        <v>622</v>
      </c>
      <c r="C467" s="7" t="s">
        <v>636</v>
      </c>
      <c r="D467" s="7" t="s">
        <v>900</v>
      </c>
      <c r="E467" s="7" t="s">
        <v>1119</v>
      </c>
      <c r="F467" s="7">
        <v>98.0</v>
      </c>
      <c r="G467" s="7">
        <v>1.0</v>
      </c>
      <c r="H467" s="17"/>
      <c r="I467" s="7">
        <v>1.0</v>
      </c>
      <c r="J467" s="7">
        <v>1.0</v>
      </c>
    </row>
    <row r="468">
      <c r="A468" s="7" t="s">
        <v>26</v>
      </c>
      <c r="B468" s="7" t="s">
        <v>622</v>
      </c>
      <c r="C468" s="7" t="s">
        <v>636</v>
      </c>
      <c r="D468" s="7" t="s">
        <v>901</v>
      </c>
      <c r="E468" s="7" t="s">
        <v>1119</v>
      </c>
      <c r="F468" s="7">
        <v>98.0</v>
      </c>
      <c r="G468" s="7">
        <v>1.0</v>
      </c>
      <c r="H468" s="17"/>
      <c r="I468" s="7">
        <v>1.0</v>
      </c>
      <c r="J468" s="7">
        <v>1.0</v>
      </c>
    </row>
    <row r="469">
      <c r="A469" s="7" t="s">
        <v>26</v>
      </c>
      <c r="B469" s="7" t="s">
        <v>622</v>
      </c>
      <c r="C469" s="7" t="s">
        <v>636</v>
      </c>
      <c r="D469" s="7" t="s">
        <v>637</v>
      </c>
      <c r="E469" s="7" t="s">
        <v>640</v>
      </c>
      <c r="F469" s="7">
        <v>95.0</v>
      </c>
      <c r="G469" s="7">
        <v>1.0</v>
      </c>
      <c r="H469" s="17"/>
      <c r="I469" s="7">
        <v>0.0</v>
      </c>
      <c r="J469" s="7">
        <v>1.0</v>
      </c>
    </row>
    <row r="470">
      <c r="A470" s="7" t="s">
        <v>26</v>
      </c>
      <c r="B470" s="7" t="s">
        <v>622</v>
      </c>
      <c r="C470" s="7" t="s">
        <v>636</v>
      </c>
      <c r="D470" s="7" t="s">
        <v>637</v>
      </c>
      <c r="E470" s="7" t="s">
        <v>638</v>
      </c>
      <c r="F470" s="7">
        <v>98.0</v>
      </c>
      <c r="G470" s="7">
        <v>1.0</v>
      </c>
      <c r="H470" s="17"/>
      <c r="I470" s="7">
        <v>0.0</v>
      </c>
      <c r="J470" s="7">
        <v>1.0</v>
      </c>
    </row>
    <row r="471">
      <c r="A471" s="7" t="s">
        <v>26</v>
      </c>
      <c r="B471" s="7" t="s">
        <v>622</v>
      </c>
      <c r="C471" s="7" t="s">
        <v>628</v>
      </c>
      <c r="D471" s="7" t="s">
        <v>110</v>
      </c>
      <c r="E471" s="7" t="s">
        <v>111</v>
      </c>
      <c r="F471" s="7">
        <v>100.0</v>
      </c>
      <c r="G471" s="7">
        <v>1.0</v>
      </c>
      <c r="H471" s="17"/>
      <c r="I471" s="7">
        <v>0.0</v>
      </c>
      <c r="J471" s="7">
        <v>1.0</v>
      </c>
    </row>
    <row r="472">
      <c r="A472" s="7" t="s">
        <v>26</v>
      </c>
      <c r="B472" s="7" t="s">
        <v>622</v>
      </c>
      <c r="C472" s="105" t="s">
        <v>630</v>
      </c>
      <c r="D472" s="7" t="s">
        <v>632</v>
      </c>
      <c r="E472" s="7" t="s">
        <v>635</v>
      </c>
      <c r="F472" s="7">
        <v>94.0</v>
      </c>
      <c r="G472" s="7">
        <v>1.0</v>
      </c>
      <c r="H472" s="17"/>
      <c r="I472" s="7">
        <v>1.0</v>
      </c>
      <c r="J472" s="7">
        <v>1.0</v>
      </c>
    </row>
    <row r="473">
      <c r="A473" s="7" t="s">
        <v>26</v>
      </c>
      <c r="B473" s="7" t="s">
        <v>622</v>
      </c>
      <c r="C473" s="105" t="s">
        <v>630</v>
      </c>
      <c r="D473" s="7" t="s">
        <v>632</v>
      </c>
      <c r="E473" s="7" t="s">
        <v>633</v>
      </c>
      <c r="F473" s="7">
        <v>80.0</v>
      </c>
      <c r="G473" s="7">
        <v>1.0</v>
      </c>
      <c r="H473" s="17"/>
      <c r="I473" s="7">
        <v>1.0</v>
      </c>
      <c r="J473" s="7">
        <v>3.0</v>
      </c>
    </row>
    <row r="474">
      <c r="A474" s="7" t="s">
        <v>26</v>
      </c>
      <c r="B474" s="7" t="s">
        <v>622</v>
      </c>
      <c r="C474" s="7" t="s">
        <v>628</v>
      </c>
      <c r="D474" s="7" t="s">
        <v>629</v>
      </c>
      <c r="E474" s="7" t="s">
        <v>104</v>
      </c>
      <c r="F474" s="7">
        <v>73.0</v>
      </c>
      <c r="G474" s="7">
        <v>1.0</v>
      </c>
      <c r="H474" s="17"/>
      <c r="I474" s="7">
        <v>9.0</v>
      </c>
      <c r="J474" s="7">
        <v>5.0</v>
      </c>
    </row>
    <row r="475">
      <c r="A475" s="7" t="s">
        <v>26</v>
      </c>
      <c r="B475" s="7" t="s">
        <v>702</v>
      </c>
      <c r="C475" s="7" t="s">
        <v>703</v>
      </c>
      <c r="D475" s="7" t="s">
        <v>957</v>
      </c>
      <c r="E475" s="7" t="s">
        <v>958</v>
      </c>
      <c r="F475" s="7">
        <v>100.0</v>
      </c>
      <c r="G475" s="7">
        <v>1.0</v>
      </c>
      <c r="H475" s="17"/>
      <c r="I475" s="7">
        <v>0.0</v>
      </c>
      <c r="J475" s="7">
        <v>1.0</v>
      </c>
    </row>
    <row r="476">
      <c r="A476" s="7" t="s">
        <v>26</v>
      </c>
      <c r="B476" s="7" t="s">
        <v>702</v>
      </c>
      <c r="C476" s="7" t="s">
        <v>703</v>
      </c>
      <c r="D476" s="7" t="s">
        <v>956</v>
      </c>
      <c r="E476" s="7" t="s">
        <v>823</v>
      </c>
      <c r="F476" s="7">
        <v>100.0</v>
      </c>
      <c r="G476" s="7">
        <v>1.0</v>
      </c>
      <c r="H476" s="17"/>
      <c r="I476" s="7">
        <v>0.0</v>
      </c>
      <c r="J476" s="7">
        <v>1.0</v>
      </c>
    </row>
    <row r="477">
      <c r="A477" s="7" t="s">
        <v>26</v>
      </c>
      <c r="B477" s="7" t="s">
        <v>702</v>
      </c>
      <c r="C477" s="7" t="s">
        <v>703</v>
      </c>
      <c r="D477" s="7" t="s">
        <v>724</v>
      </c>
      <c r="E477" s="7" t="s">
        <v>402</v>
      </c>
      <c r="F477" s="7">
        <v>100.0</v>
      </c>
      <c r="G477" s="7">
        <v>1.0</v>
      </c>
      <c r="H477" s="17"/>
      <c r="I477" s="7">
        <v>0.0</v>
      </c>
      <c r="J477" s="7">
        <v>1.0</v>
      </c>
    </row>
    <row r="478">
      <c r="A478" s="7" t="s">
        <v>26</v>
      </c>
      <c r="B478" s="7" t="s">
        <v>702</v>
      </c>
      <c r="C478" s="7" t="s">
        <v>703</v>
      </c>
      <c r="D478" s="7" t="s">
        <v>721</v>
      </c>
      <c r="E478" s="7" t="s">
        <v>722</v>
      </c>
      <c r="F478" s="7">
        <v>100.0</v>
      </c>
      <c r="G478" s="7">
        <v>1.0</v>
      </c>
      <c r="H478" s="17"/>
      <c r="I478" s="7">
        <v>0.0</v>
      </c>
      <c r="J478" s="7">
        <v>1.0</v>
      </c>
    </row>
    <row r="479">
      <c r="A479" s="7" t="s">
        <v>26</v>
      </c>
      <c r="B479" s="7" t="s">
        <v>702</v>
      </c>
      <c r="C479" s="7" t="s">
        <v>703</v>
      </c>
      <c r="D479" s="7" t="s">
        <v>719</v>
      </c>
      <c r="E479" s="7" t="s">
        <v>720</v>
      </c>
      <c r="F479" s="7">
        <v>100.0</v>
      </c>
      <c r="G479" s="7">
        <v>1.0</v>
      </c>
      <c r="H479" s="17"/>
      <c r="I479" s="7">
        <v>0.0</v>
      </c>
      <c r="J479" s="7">
        <v>1.0</v>
      </c>
    </row>
    <row r="480">
      <c r="A480" s="7" t="s">
        <v>26</v>
      </c>
      <c r="B480" s="7" t="s">
        <v>702</v>
      </c>
      <c r="C480" s="7" t="s">
        <v>703</v>
      </c>
      <c r="D480" s="7" t="s">
        <v>716</v>
      </c>
      <c r="E480" s="7" t="s">
        <v>718</v>
      </c>
      <c r="F480" s="7">
        <v>100.0</v>
      </c>
      <c r="G480" s="7">
        <v>1.0</v>
      </c>
      <c r="H480" s="17"/>
      <c r="I480" s="7">
        <v>0.0</v>
      </c>
      <c r="J480" s="7">
        <v>1.0</v>
      </c>
    </row>
    <row r="481">
      <c r="A481" s="7" t="s">
        <v>26</v>
      </c>
      <c r="B481" s="7" t="s">
        <v>702</v>
      </c>
      <c r="C481" s="7" t="s">
        <v>703</v>
      </c>
      <c r="D481" s="7" t="s">
        <v>704</v>
      </c>
      <c r="E481" s="7" t="s">
        <v>707</v>
      </c>
      <c r="F481" s="7">
        <v>100.0</v>
      </c>
      <c r="G481" s="7">
        <v>1.0</v>
      </c>
      <c r="H481" s="17"/>
      <c r="I481" s="7">
        <v>0.0</v>
      </c>
      <c r="J481" s="7">
        <v>1.0</v>
      </c>
    </row>
    <row r="482">
      <c r="A482" s="7" t="s">
        <v>26</v>
      </c>
      <c r="B482" s="7" t="s">
        <v>725</v>
      </c>
      <c r="C482" s="7" t="s">
        <v>739</v>
      </c>
      <c r="D482" s="7" t="s">
        <v>752</v>
      </c>
      <c r="E482" s="7" t="s">
        <v>961</v>
      </c>
      <c r="F482" s="7">
        <v>46.0</v>
      </c>
      <c r="G482" s="7">
        <v>13.0</v>
      </c>
      <c r="H482" s="17"/>
      <c r="I482" s="7">
        <v>13.0</v>
      </c>
      <c r="J482" s="7">
        <v>26.0</v>
      </c>
    </row>
    <row r="483">
      <c r="A483" s="7" t="s">
        <v>26</v>
      </c>
      <c r="B483" s="7" t="s">
        <v>725</v>
      </c>
      <c r="C483" s="7" t="s">
        <v>729</v>
      </c>
      <c r="D483" s="7" t="s">
        <v>730</v>
      </c>
      <c r="E483" s="7" t="s">
        <v>731</v>
      </c>
      <c r="F483" s="7">
        <v>55.0</v>
      </c>
      <c r="G483" s="7">
        <v>5.0</v>
      </c>
      <c r="H483" s="17"/>
      <c r="I483" s="7">
        <v>23.0</v>
      </c>
      <c r="J483" s="7">
        <v>12.0</v>
      </c>
    </row>
    <row r="484">
      <c r="A484" s="7" t="s">
        <v>26</v>
      </c>
      <c r="B484" s="7" t="s">
        <v>725</v>
      </c>
      <c r="C484" s="105" t="s">
        <v>969</v>
      </c>
      <c r="D484" s="7" t="s">
        <v>970</v>
      </c>
      <c r="E484" s="7" t="s">
        <v>971</v>
      </c>
      <c r="F484" s="7">
        <v>57.0</v>
      </c>
      <c r="G484" s="7">
        <v>3.0</v>
      </c>
      <c r="H484" s="17"/>
      <c r="I484" s="7">
        <v>6.0</v>
      </c>
      <c r="J484" s="7">
        <v>15.0</v>
      </c>
    </row>
    <row r="485">
      <c r="A485" s="7" t="s">
        <v>26</v>
      </c>
      <c r="B485" s="7" t="s">
        <v>725</v>
      </c>
      <c r="C485" s="7" t="s">
        <v>729</v>
      </c>
      <c r="D485" s="7" t="s">
        <v>735</v>
      </c>
      <c r="E485" s="7" t="s">
        <v>737</v>
      </c>
      <c r="F485" s="7">
        <v>59.0</v>
      </c>
      <c r="G485" s="7">
        <v>3.0</v>
      </c>
      <c r="H485" s="17"/>
      <c r="I485" s="7">
        <v>20.0</v>
      </c>
      <c r="J485" s="7">
        <v>8.0</v>
      </c>
    </row>
    <row r="486">
      <c r="A486" s="7" t="s">
        <v>26</v>
      </c>
      <c r="B486" s="7" t="s">
        <v>725</v>
      </c>
      <c r="C486" s="7" t="s">
        <v>966</v>
      </c>
      <c r="D486" s="7" t="s">
        <v>967</v>
      </c>
      <c r="E486" s="7" t="s">
        <v>968</v>
      </c>
      <c r="F486" s="7">
        <v>61.0</v>
      </c>
      <c r="G486" s="7">
        <v>3.0</v>
      </c>
      <c r="H486" s="17"/>
      <c r="I486" s="7">
        <v>10.0</v>
      </c>
      <c r="J486" s="7">
        <v>10.0</v>
      </c>
    </row>
    <row r="487">
      <c r="A487" s="7" t="s">
        <v>26</v>
      </c>
      <c r="B487" s="7" t="s">
        <v>725</v>
      </c>
      <c r="C487" s="7" t="s">
        <v>729</v>
      </c>
      <c r="D487" s="7" t="s">
        <v>735</v>
      </c>
      <c r="E487" s="7" t="s">
        <v>736</v>
      </c>
      <c r="F487" s="7">
        <v>66.0</v>
      </c>
      <c r="G487" s="7">
        <v>3.0</v>
      </c>
      <c r="H487" s="17"/>
      <c r="I487" s="7">
        <v>17.0</v>
      </c>
      <c r="J487" s="7">
        <v>5.0</v>
      </c>
    </row>
    <row r="488">
      <c r="A488" s="7" t="s">
        <v>26</v>
      </c>
      <c r="B488" s="7" t="s">
        <v>725</v>
      </c>
      <c r="C488" s="7" t="s">
        <v>739</v>
      </c>
      <c r="D488" s="7" t="s">
        <v>963</v>
      </c>
      <c r="E488" s="7" t="s">
        <v>965</v>
      </c>
      <c r="F488" s="7">
        <v>65.0</v>
      </c>
      <c r="G488" s="7">
        <v>3.0</v>
      </c>
      <c r="H488" s="17"/>
      <c r="I488" s="7">
        <v>9.0</v>
      </c>
      <c r="J488" s="7">
        <v>7.0</v>
      </c>
    </row>
    <row r="489">
      <c r="A489" s="7" t="s">
        <v>26</v>
      </c>
      <c r="B489" s="7" t="s">
        <v>725</v>
      </c>
      <c r="C489" s="7" t="s">
        <v>739</v>
      </c>
      <c r="D489" s="7" t="s">
        <v>963</v>
      </c>
      <c r="E489" s="7" t="s">
        <v>964</v>
      </c>
      <c r="F489" s="7">
        <v>65.0</v>
      </c>
      <c r="G489" s="7">
        <v>3.0</v>
      </c>
      <c r="H489" s="17"/>
      <c r="I489" s="7">
        <v>9.0</v>
      </c>
      <c r="J489" s="7">
        <v>7.0</v>
      </c>
    </row>
    <row r="490">
      <c r="A490" s="7" t="s">
        <v>26</v>
      </c>
      <c r="B490" s="7" t="s">
        <v>725</v>
      </c>
      <c r="C490" s="7" t="s">
        <v>739</v>
      </c>
      <c r="D490" s="7" t="s">
        <v>752</v>
      </c>
      <c r="E490" s="7" t="s">
        <v>962</v>
      </c>
      <c r="F490" s="7">
        <v>69.0</v>
      </c>
      <c r="G490" s="7">
        <v>3.0</v>
      </c>
      <c r="H490" s="17"/>
      <c r="I490" s="7">
        <v>9.0</v>
      </c>
      <c r="J490" s="7">
        <v>5.0</v>
      </c>
    </row>
    <row r="491">
      <c r="A491" s="7" t="s">
        <v>26</v>
      </c>
      <c r="B491" s="7" t="s">
        <v>725</v>
      </c>
      <c r="C491" s="7" t="s">
        <v>739</v>
      </c>
      <c r="D491" s="7" t="s">
        <v>752</v>
      </c>
      <c r="E491" s="7" t="s">
        <v>977</v>
      </c>
      <c r="F491" s="7">
        <v>69.0</v>
      </c>
      <c r="G491" s="7">
        <v>2.0</v>
      </c>
      <c r="H491" s="17"/>
      <c r="I491" s="7">
        <v>9.0</v>
      </c>
      <c r="J491" s="7">
        <v>5.0</v>
      </c>
    </row>
    <row r="492">
      <c r="A492" s="7" t="s">
        <v>26</v>
      </c>
      <c r="B492" s="7" t="s">
        <v>725</v>
      </c>
      <c r="C492" s="7" t="s">
        <v>972</v>
      </c>
      <c r="D492" s="7" t="s">
        <v>975</v>
      </c>
      <c r="E492" s="7" t="s">
        <v>976</v>
      </c>
      <c r="F492" s="7">
        <v>62.0</v>
      </c>
      <c r="G492" s="7">
        <v>2.0</v>
      </c>
      <c r="H492" s="17"/>
      <c r="I492" s="7">
        <v>9.0</v>
      </c>
      <c r="J492" s="7">
        <v>8.0</v>
      </c>
    </row>
    <row r="493">
      <c r="A493" s="7" t="s">
        <v>26</v>
      </c>
      <c r="B493" s="7" t="s">
        <v>725</v>
      </c>
      <c r="C493" s="7" t="s">
        <v>972</v>
      </c>
      <c r="D493" s="7" t="s">
        <v>973</v>
      </c>
      <c r="E493" s="7" t="s">
        <v>974</v>
      </c>
      <c r="F493" s="7">
        <v>62.0</v>
      </c>
      <c r="G493" s="7">
        <v>2.0</v>
      </c>
      <c r="H493" s="17"/>
      <c r="I493" s="7">
        <v>9.0</v>
      </c>
      <c r="J493" s="7">
        <v>8.0</v>
      </c>
    </row>
    <row r="494">
      <c r="A494" s="7" t="s">
        <v>26</v>
      </c>
      <c r="B494" s="7" t="s">
        <v>725</v>
      </c>
      <c r="C494" s="7" t="s">
        <v>972</v>
      </c>
      <c r="D494" s="7" t="s">
        <v>973</v>
      </c>
      <c r="E494" s="7" t="s">
        <v>790</v>
      </c>
      <c r="F494" s="7">
        <v>47.0</v>
      </c>
      <c r="G494" s="7">
        <v>1.0</v>
      </c>
      <c r="H494" s="17"/>
      <c r="I494" s="7">
        <v>8.0</v>
      </c>
      <c r="J494" s="7">
        <v>33.0</v>
      </c>
    </row>
    <row r="495">
      <c r="A495" s="7" t="s">
        <v>26</v>
      </c>
      <c r="B495" s="7" t="s">
        <v>725</v>
      </c>
      <c r="C495" s="7" t="s">
        <v>972</v>
      </c>
      <c r="D495" s="7" t="s">
        <v>975</v>
      </c>
      <c r="E495" s="7" t="s">
        <v>790</v>
      </c>
      <c r="F495" s="7">
        <v>48.0</v>
      </c>
      <c r="G495" s="7">
        <v>1.0</v>
      </c>
      <c r="H495" s="17"/>
      <c r="I495" s="7">
        <v>9.0</v>
      </c>
      <c r="J495" s="7">
        <v>29.0</v>
      </c>
    </row>
    <row r="496">
      <c r="A496" s="7" t="s">
        <v>26</v>
      </c>
      <c r="B496" s="7" t="s">
        <v>725</v>
      </c>
      <c r="C496" s="7" t="s">
        <v>729</v>
      </c>
      <c r="D496" s="7" t="s">
        <v>730</v>
      </c>
      <c r="E496" s="7" t="s">
        <v>790</v>
      </c>
      <c r="F496" s="7">
        <v>92.0</v>
      </c>
      <c r="G496" s="7">
        <v>1.0</v>
      </c>
      <c r="H496" s="17"/>
      <c r="I496" s="7">
        <v>3.0</v>
      </c>
      <c r="J496" s="7">
        <v>1.0</v>
      </c>
    </row>
    <row r="497">
      <c r="A497" s="7" t="s">
        <v>26</v>
      </c>
      <c r="B497" s="7" t="s">
        <v>725</v>
      </c>
      <c r="C497" s="7" t="s">
        <v>729</v>
      </c>
      <c r="D497" s="7" t="s">
        <v>735</v>
      </c>
      <c r="E497" s="7" t="s">
        <v>790</v>
      </c>
      <c r="F497" s="7">
        <v>70.0</v>
      </c>
      <c r="G497" s="7">
        <v>1.0</v>
      </c>
      <c r="H497" s="17"/>
      <c r="I497" s="7">
        <v>7.0</v>
      </c>
      <c r="J497" s="7">
        <v>5.0</v>
      </c>
    </row>
    <row r="498">
      <c r="A498" s="7" t="s">
        <v>26</v>
      </c>
      <c r="B498" s="7" t="s">
        <v>725</v>
      </c>
      <c r="C498" s="7" t="s">
        <v>729</v>
      </c>
      <c r="D498" s="7" t="s">
        <v>986</v>
      </c>
      <c r="E498" s="7" t="s">
        <v>790</v>
      </c>
      <c r="F498" s="7">
        <v>77.0</v>
      </c>
      <c r="G498" s="7">
        <v>1.0</v>
      </c>
      <c r="H498" s="17"/>
      <c r="I498" s="7">
        <v>5.0</v>
      </c>
      <c r="J498" s="7">
        <v>3.0</v>
      </c>
    </row>
    <row r="499">
      <c r="A499" s="7" t="s">
        <v>26</v>
      </c>
      <c r="B499" s="7" t="s">
        <v>725</v>
      </c>
      <c r="C499" s="105" t="s">
        <v>969</v>
      </c>
      <c r="D499" s="7" t="s">
        <v>970</v>
      </c>
      <c r="E499" s="7" t="s">
        <v>790</v>
      </c>
      <c r="F499" s="7">
        <v>70.0</v>
      </c>
      <c r="G499" s="7">
        <v>1.0</v>
      </c>
      <c r="H499" s="17"/>
      <c r="I499" s="7">
        <v>1.0</v>
      </c>
      <c r="J499" s="7">
        <v>6.0</v>
      </c>
    </row>
    <row r="500">
      <c r="A500" s="7" t="s">
        <v>26</v>
      </c>
      <c r="B500" s="7" t="s">
        <v>725</v>
      </c>
      <c r="C500" s="7" t="s">
        <v>739</v>
      </c>
      <c r="D500" s="7" t="s">
        <v>740</v>
      </c>
      <c r="E500" s="7" t="s">
        <v>790</v>
      </c>
      <c r="F500" s="7">
        <v>94.0</v>
      </c>
      <c r="G500" s="7">
        <v>1.0</v>
      </c>
      <c r="H500" s="17"/>
      <c r="I500" s="7">
        <v>3.0</v>
      </c>
      <c r="J500" s="7">
        <v>1.0</v>
      </c>
    </row>
    <row r="501">
      <c r="A501" s="7" t="s">
        <v>26</v>
      </c>
      <c r="B501" s="7" t="s">
        <v>725</v>
      </c>
      <c r="C501" s="7" t="s">
        <v>739</v>
      </c>
      <c r="D501" s="7" t="s">
        <v>748</v>
      </c>
      <c r="E501" s="7" t="s">
        <v>790</v>
      </c>
      <c r="F501" s="7">
        <v>94.0</v>
      </c>
      <c r="G501" s="7">
        <v>1.0</v>
      </c>
      <c r="H501" s="17"/>
      <c r="I501" s="7">
        <v>3.0</v>
      </c>
      <c r="J501" s="7">
        <v>1.0</v>
      </c>
    </row>
    <row r="502">
      <c r="A502" s="7" t="s">
        <v>26</v>
      </c>
      <c r="B502" s="7" t="s">
        <v>725</v>
      </c>
      <c r="C502" s="7" t="s">
        <v>739</v>
      </c>
      <c r="D502" s="7" t="s">
        <v>752</v>
      </c>
      <c r="E502" s="7" t="s">
        <v>790</v>
      </c>
      <c r="F502" s="7">
        <v>94.0</v>
      </c>
      <c r="G502" s="7">
        <v>1.0</v>
      </c>
      <c r="H502" s="17"/>
      <c r="I502" s="7">
        <v>3.0</v>
      </c>
      <c r="J502" s="7">
        <v>1.0</v>
      </c>
    </row>
    <row r="503">
      <c r="A503" s="7" t="s">
        <v>26</v>
      </c>
      <c r="B503" s="7" t="s">
        <v>725</v>
      </c>
      <c r="C503" s="7" t="s">
        <v>739</v>
      </c>
      <c r="D503" s="7" t="s">
        <v>963</v>
      </c>
      <c r="E503" s="7" t="s">
        <v>790</v>
      </c>
      <c r="F503" s="7">
        <v>94.0</v>
      </c>
      <c r="G503" s="7">
        <v>1.0</v>
      </c>
      <c r="H503" s="17"/>
      <c r="I503" s="7">
        <v>3.0</v>
      </c>
      <c r="J503" s="7">
        <v>1.0</v>
      </c>
    </row>
    <row r="504">
      <c r="A504" s="7" t="s">
        <v>26</v>
      </c>
      <c r="B504" s="7" t="s">
        <v>725</v>
      </c>
      <c r="C504" s="7" t="s">
        <v>739</v>
      </c>
      <c r="D504" s="7" t="s">
        <v>756</v>
      </c>
      <c r="E504" s="7" t="s">
        <v>790</v>
      </c>
      <c r="F504" s="7">
        <v>94.0</v>
      </c>
      <c r="G504" s="7">
        <v>1.0</v>
      </c>
      <c r="H504" s="17"/>
      <c r="I504" s="7">
        <v>3.0</v>
      </c>
      <c r="J504" s="7">
        <v>1.0</v>
      </c>
    </row>
    <row r="505">
      <c r="A505" s="7" t="s">
        <v>26</v>
      </c>
      <c r="B505" s="7" t="s">
        <v>725</v>
      </c>
      <c r="C505" s="7" t="s">
        <v>739</v>
      </c>
      <c r="D505" s="7" t="s">
        <v>759</v>
      </c>
      <c r="E505" s="7" t="s">
        <v>790</v>
      </c>
      <c r="F505" s="7">
        <v>94.0</v>
      </c>
      <c r="G505" s="7">
        <v>1.0</v>
      </c>
      <c r="H505" s="17"/>
      <c r="I505" s="7">
        <v>3.0</v>
      </c>
      <c r="J505" s="7">
        <v>1.0</v>
      </c>
    </row>
    <row r="506">
      <c r="A506" s="7" t="s">
        <v>26</v>
      </c>
      <c r="B506" s="7" t="s">
        <v>725</v>
      </c>
      <c r="C506" s="7" t="s">
        <v>966</v>
      </c>
      <c r="D506" s="7" t="s">
        <v>967</v>
      </c>
      <c r="E506" s="7" t="s">
        <v>790</v>
      </c>
      <c r="F506" s="7">
        <v>75.0</v>
      </c>
      <c r="G506" s="7">
        <v>1.0</v>
      </c>
      <c r="H506" s="17"/>
      <c r="I506" s="7">
        <v>6.0</v>
      </c>
      <c r="J506" s="7">
        <v>2.0</v>
      </c>
    </row>
    <row r="507">
      <c r="A507" s="7" t="s">
        <v>26</v>
      </c>
      <c r="B507" s="7" t="s">
        <v>725</v>
      </c>
      <c r="C507" s="7" t="s">
        <v>739</v>
      </c>
      <c r="D507" s="7" t="s">
        <v>759</v>
      </c>
      <c r="E507" s="7" t="s">
        <v>783</v>
      </c>
      <c r="F507" s="7">
        <v>100.0</v>
      </c>
      <c r="G507" s="7">
        <v>1.0</v>
      </c>
      <c r="H507" s="17"/>
      <c r="I507" s="7">
        <v>0.0</v>
      </c>
      <c r="J507" s="7">
        <v>1.0</v>
      </c>
    </row>
    <row r="508">
      <c r="A508" s="7" t="s">
        <v>26</v>
      </c>
      <c r="B508" s="7" t="s">
        <v>725</v>
      </c>
      <c r="C508" s="7" t="s">
        <v>972</v>
      </c>
      <c r="D508" s="7" t="s">
        <v>975</v>
      </c>
      <c r="E508" s="7" t="s">
        <v>1000</v>
      </c>
      <c r="F508" s="7">
        <v>100.0</v>
      </c>
      <c r="G508" s="7">
        <v>1.0</v>
      </c>
      <c r="H508" s="17"/>
      <c r="I508" s="7">
        <v>0.0</v>
      </c>
      <c r="J508" s="7">
        <v>1.0</v>
      </c>
    </row>
    <row r="509">
      <c r="A509" s="7" t="s">
        <v>26</v>
      </c>
      <c r="B509" s="7" t="s">
        <v>725</v>
      </c>
      <c r="C509" s="7" t="s">
        <v>729</v>
      </c>
      <c r="D509" s="7" t="s">
        <v>735</v>
      </c>
      <c r="E509" s="7" t="s">
        <v>998</v>
      </c>
      <c r="F509" s="7">
        <v>72.0</v>
      </c>
      <c r="G509" s="7">
        <v>1.0</v>
      </c>
      <c r="H509" s="17"/>
      <c r="I509" s="7">
        <v>7.0</v>
      </c>
      <c r="J509" s="7">
        <v>3.0</v>
      </c>
    </row>
    <row r="510">
      <c r="A510" s="7" t="s">
        <v>26</v>
      </c>
      <c r="B510" s="7" t="s">
        <v>725</v>
      </c>
      <c r="C510" s="7" t="s">
        <v>739</v>
      </c>
      <c r="D510" s="7" t="s">
        <v>748</v>
      </c>
      <c r="E510" s="7" t="s">
        <v>771</v>
      </c>
      <c r="F510" s="7">
        <v>75.0</v>
      </c>
      <c r="G510" s="7">
        <v>1.0</v>
      </c>
      <c r="H510" s="17"/>
      <c r="I510" s="7">
        <v>4.0</v>
      </c>
      <c r="J510" s="7">
        <v>2.0</v>
      </c>
    </row>
    <row r="511">
      <c r="A511" s="7" t="s">
        <v>26</v>
      </c>
      <c r="B511" s="7" t="s">
        <v>725</v>
      </c>
      <c r="C511" s="7" t="s">
        <v>739</v>
      </c>
      <c r="D511" s="7" t="s">
        <v>756</v>
      </c>
      <c r="E511" s="7" t="s">
        <v>769</v>
      </c>
      <c r="F511" s="7">
        <v>100.0</v>
      </c>
      <c r="G511" s="7">
        <v>1.0</v>
      </c>
      <c r="H511" s="17"/>
      <c r="I511" s="7">
        <v>0.0</v>
      </c>
      <c r="J511" s="7">
        <v>1.0</v>
      </c>
    </row>
    <row r="512">
      <c r="A512" s="7" t="s">
        <v>26</v>
      </c>
      <c r="B512" s="7" t="s">
        <v>725</v>
      </c>
      <c r="C512" s="105" t="s">
        <v>969</v>
      </c>
      <c r="D512" s="7" t="s">
        <v>970</v>
      </c>
      <c r="E512" s="7" t="s">
        <v>997</v>
      </c>
      <c r="F512" s="7">
        <v>100.0</v>
      </c>
      <c r="G512" s="7">
        <v>1.0</v>
      </c>
      <c r="H512" s="17"/>
      <c r="I512" s="7">
        <v>0.0</v>
      </c>
      <c r="J512" s="7">
        <v>1.0</v>
      </c>
    </row>
    <row r="513">
      <c r="A513" s="7" t="s">
        <v>26</v>
      </c>
      <c r="B513" s="7" t="s">
        <v>725</v>
      </c>
      <c r="C513" s="7" t="s">
        <v>972</v>
      </c>
      <c r="D513" s="7" t="s">
        <v>973</v>
      </c>
      <c r="E513" s="7" t="s">
        <v>996</v>
      </c>
      <c r="F513" s="7">
        <v>100.0</v>
      </c>
      <c r="G513" s="7">
        <v>1.0</v>
      </c>
      <c r="H513" s="17"/>
      <c r="I513" s="7">
        <v>0.0</v>
      </c>
      <c r="J513" s="7">
        <v>1.0</v>
      </c>
    </row>
    <row r="514">
      <c r="A514" s="7" t="s">
        <v>26</v>
      </c>
      <c r="B514" s="7" t="s">
        <v>725</v>
      </c>
      <c r="C514" s="7" t="s">
        <v>739</v>
      </c>
      <c r="D514" s="7" t="s">
        <v>963</v>
      </c>
      <c r="E514" s="7" t="s">
        <v>995</v>
      </c>
      <c r="F514" s="7">
        <v>100.0</v>
      </c>
      <c r="G514" s="7">
        <v>1.0</v>
      </c>
      <c r="H514" s="17"/>
      <c r="I514" s="7">
        <v>0.0</v>
      </c>
      <c r="J514" s="7">
        <v>1.0</v>
      </c>
    </row>
    <row r="515">
      <c r="A515" s="7" t="s">
        <v>26</v>
      </c>
      <c r="B515" s="7" t="s">
        <v>725</v>
      </c>
      <c r="C515" s="7" t="s">
        <v>729</v>
      </c>
      <c r="D515" s="7" t="s">
        <v>986</v>
      </c>
      <c r="E515" s="7" t="s">
        <v>994</v>
      </c>
      <c r="F515" s="7">
        <v>76.0</v>
      </c>
      <c r="G515" s="7">
        <v>1.0</v>
      </c>
      <c r="H515" s="17"/>
      <c r="I515" s="7">
        <v>3.0</v>
      </c>
      <c r="J515" s="7">
        <v>2.0</v>
      </c>
    </row>
    <row r="516">
      <c r="A516" s="7" t="s">
        <v>26</v>
      </c>
      <c r="B516" s="7" t="s">
        <v>725</v>
      </c>
      <c r="C516" s="7" t="s">
        <v>739</v>
      </c>
      <c r="D516" s="7" t="s">
        <v>752</v>
      </c>
      <c r="E516" s="7" t="s">
        <v>764</v>
      </c>
      <c r="F516" s="7">
        <v>100.0</v>
      </c>
      <c r="G516" s="7">
        <v>1.0</v>
      </c>
      <c r="H516" s="17"/>
      <c r="I516" s="7">
        <v>0.0</v>
      </c>
      <c r="J516" s="7">
        <v>1.0</v>
      </c>
    </row>
    <row r="517">
      <c r="A517" s="7" t="s">
        <v>26</v>
      </c>
      <c r="B517" s="7" t="s">
        <v>725</v>
      </c>
      <c r="C517" s="7" t="s">
        <v>966</v>
      </c>
      <c r="D517" s="7" t="s">
        <v>967</v>
      </c>
      <c r="E517" s="7" t="s">
        <v>992</v>
      </c>
      <c r="F517" s="7">
        <v>66.0</v>
      </c>
      <c r="G517" s="7">
        <v>1.0</v>
      </c>
      <c r="H517" s="17"/>
      <c r="I517" s="7">
        <v>3.0</v>
      </c>
      <c r="J517" s="7">
        <v>4.0</v>
      </c>
    </row>
    <row r="518">
      <c r="A518" s="7" t="s">
        <v>26</v>
      </c>
      <c r="B518" s="7" t="s">
        <v>725</v>
      </c>
      <c r="C518" s="7" t="s">
        <v>729</v>
      </c>
      <c r="D518" s="7" t="s">
        <v>735</v>
      </c>
      <c r="E518" s="7" t="s">
        <v>991</v>
      </c>
      <c r="F518" s="7">
        <v>63.0</v>
      </c>
      <c r="G518" s="7">
        <v>1.0</v>
      </c>
      <c r="H518" s="17"/>
      <c r="I518" s="7">
        <v>11.0</v>
      </c>
      <c r="J518" s="7">
        <v>7.0</v>
      </c>
    </row>
    <row r="519">
      <c r="A519" s="7" t="s">
        <v>26</v>
      </c>
      <c r="B519" s="7" t="s">
        <v>725</v>
      </c>
      <c r="C519" s="7" t="s">
        <v>966</v>
      </c>
      <c r="D519" s="7" t="s">
        <v>967</v>
      </c>
      <c r="E519" s="7" t="s">
        <v>990</v>
      </c>
      <c r="F519" s="7">
        <v>77.0</v>
      </c>
      <c r="G519" s="7">
        <v>1.0</v>
      </c>
      <c r="H519" s="17"/>
      <c r="I519" s="7">
        <v>4.0</v>
      </c>
      <c r="J519" s="7">
        <v>3.0</v>
      </c>
    </row>
    <row r="520">
      <c r="A520" s="7" t="s">
        <v>26</v>
      </c>
      <c r="B520" s="7" t="s">
        <v>725</v>
      </c>
      <c r="C520" s="7" t="s">
        <v>966</v>
      </c>
      <c r="D520" s="7" t="s">
        <v>967</v>
      </c>
      <c r="E520" s="7" t="s">
        <v>989</v>
      </c>
      <c r="F520" s="7">
        <v>73.0</v>
      </c>
      <c r="G520" s="7">
        <v>1.0</v>
      </c>
      <c r="H520" s="17"/>
      <c r="I520" s="7">
        <v>8.0</v>
      </c>
      <c r="J520" s="7">
        <v>4.0</v>
      </c>
    </row>
    <row r="521">
      <c r="A521" s="7" t="s">
        <v>26</v>
      </c>
      <c r="B521" s="7" t="s">
        <v>725</v>
      </c>
      <c r="C521" s="7" t="s">
        <v>729</v>
      </c>
      <c r="D521" s="7" t="s">
        <v>735</v>
      </c>
      <c r="E521" s="7" t="s">
        <v>763</v>
      </c>
      <c r="F521" s="7">
        <v>69.0</v>
      </c>
      <c r="G521" s="7">
        <v>1.0</v>
      </c>
      <c r="H521" s="17"/>
      <c r="I521" s="7">
        <v>5.0</v>
      </c>
      <c r="J521" s="7">
        <v>3.0</v>
      </c>
    </row>
    <row r="522">
      <c r="A522" s="7" t="s">
        <v>26</v>
      </c>
      <c r="B522" s="7" t="s">
        <v>725</v>
      </c>
      <c r="C522" s="7" t="s">
        <v>729</v>
      </c>
      <c r="D522" s="7" t="s">
        <v>986</v>
      </c>
      <c r="E522" s="7" t="s">
        <v>988</v>
      </c>
      <c r="F522" s="7">
        <v>66.0</v>
      </c>
      <c r="G522" s="7">
        <v>1.0</v>
      </c>
      <c r="H522" s="17"/>
      <c r="I522" s="7">
        <v>8.0</v>
      </c>
      <c r="J522" s="7">
        <v>6.0</v>
      </c>
    </row>
    <row r="523">
      <c r="A523" s="7" t="s">
        <v>26</v>
      </c>
      <c r="B523" s="7" t="s">
        <v>725</v>
      </c>
      <c r="C523" s="7" t="s">
        <v>729</v>
      </c>
      <c r="D523" s="7" t="s">
        <v>986</v>
      </c>
      <c r="E523" s="7" t="s">
        <v>987</v>
      </c>
      <c r="F523" s="7">
        <v>66.0</v>
      </c>
      <c r="G523" s="7">
        <v>1.0</v>
      </c>
      <c r="H523" s="17"/>
      <c r="I523" s="7">
        <v>8.0</v>
      </c>
      <c r="J523" s="7">
        <v>6.0</v>
      </c>
    </row>
    <row r="524">
      <c r="A524" s="7" t="s">
        <v>26</v>
      </c>
      <c r="B524" s="7" t="s">
        <v>725</v>
      </c>
      <c r="C524" s="7" t="s">
        <v>739</v>
      </c>
      <c r="D524" s="7" t="s">
        <v>759</v>
      </c>
      <c r="E524" s="7" t="s">
        <v>762</v>
      </c>
      <c r="F524" s="7">
        <v>100.0</v>
      </c>
      <c r="G524" s="7">
        <v>1.0</v>
      </c>
      <c r="H524" s="17"/>
      <c r="I524" s="7">
        <v>1.0</v>
      </c>
      <c r="J524" s="7">
        <v>0.0</v>
      </c>
    </row>
    <row r="525">
      <c r="A525" s="7" t="s">
        <v>26</v>
      </c>
      <c r="B525" s="7" t="s">
        <v>725</v>
      </c>
      <c r="C525" s="7" t="s">
        <v>739</v>
      </c>
      <c r="D525" s="7" t="s">
        <v>759</v>
      </c>
      <c r="E525" s="7" t="s">
        <v>760</v>
      </c>
      <c r="F525" s="7">
        <v>100.0</v>
      </c>
      <c r="G525" s="7">
        <v>1.0</v>
      </c>
      <c r="H525" s="17"/>
      <c r="I525" s="7">
        <v>1.0</v>
      </c>
      <c r="J525" s="7">
        <v>0.0</v>
      </c>
    </row>
    <row r="526">
      <c r="A526" s="7" t="s">
        <v>26</v>
      </c>
      <c r="B526" s="7" t="s">
        <v>725</v>
      </c>
      <c r="C526" s="7" t="s">
        <v>739</v>
      </c>
      <c r="D526" s="7" t="s">
        <v>756</v>
      </c>
      <c r="E526" s="7" t="s">
        <v>758</v>
      </c>
      <c r="F526" s="7">
        <v>100.0</v>
      </c>
      <c r="G526" s="7">
        <v>1.0</v>
      </c>
      <c r="H526" s="17"/>
      <c r="I526" s="7">
        <v>1.0</v>
      </c>
      <c r="J526" s="7">
        <v>0.0</v>
      </c>
    </row>
    <row r="527">
      <c r="A527" s="7" t="s">
        <v>26</v>
      </c>
      <c r="B527" s="7" t="s">
        <v>725</v>
      </c>
      <c r="C527" s="7" t="s">
        <v>739</v>
      </c>
      <c r="D527" s="7" t="s">
        <v>756</v>
      </c>
      <c r="E527" s="7" t="s">
        <v>757</v>
      </c>
      <c r="F527" s="7">
        <v>100.0</v>
      </c>
      <c r="G527" s="7">
        <v>1.0</v>
      </c>
      <c r="H527" s="17"/>
      <c r="I527" s="7">
        <v>1.0</v>
      </c>
      <c r="J527" s="7">
        <v>0.0</v>
      </c>
    </row>
    <row r="528">
      <c r="A528" s="7" t="s">
        <v>26</v>
      </c>
      <c r="B528" s="7" t="s">
        <v>725</v>
      </c>
      <c r="C528" s="7" t="s">
        <v>739</v>
      </c>
      <c r="D528" s="7" t="s">
        <v>963</v>
      </c>
      <c r="E528" s="7" t="s">
        <v>985</v>
      </c>
      <c r="F528" s="7">
        <v>69.0</v>
      </c>
      <c r="G528" s="7">
        <v>1.0</v>
      </c>
      <c r="H528" s="17"/>
      <c r="I528" s="7">
        <v>7.0</v>
      </c>
      <c r="J528" s="7">
        <v>6.0</v>
      </c>
    </row>
    <row r="529">
      <c r="A529" s="7" t="s">
        <v>26</v>
      </c>
      <c r="B529" s="7" t="s">
        <v>725</v>
      </c>
      <c r="C529" s="7" t="s">
        <v>739</v>
      </c>
      <c r="D529" s="7" t="s">
        <v>752</v>
      </c>
      <c r="E529" s="7" t="s">
        <v>755</v>
      </c>
      <c r="F529" s="7">
        <v>71.0</v>
      </c>
      <c r="G529" s="7">
        <v>1.0</v>
      </c>
      <c r="H529" s="17"/>
      <c r="I529" s="7">
        <v>7.0</v>
      </c>
      <c r="J529" s="7">
        <v>5.0</v>
      </c>
    </row>
    <row r="530">
      <c r="A530" s="7" t="s">
        <v>26</v>
      </c>
      <c r="B530" s="7" t="s">
        <v>725</v>
      </c>
      <c r="C530" s="7" t="s">
        <v>739</v>
      </c>
      <c r="D530" s="7" t="s">
        <v>752</v>
      </c>
      <c r="E530" s="7" t="s">
        <v>983</v>
      </c>
      <c r="F530" s="7">
        <v>74.0</v>
      </c>
      <c r="G530" s="7">
        <v>1.0</v>
      </c>
      <c r="H530" s="17"/>
      <c r="I530" s="7">
        <v>6.0</v>
      </c>
      <c r="J530" s="7">
        <v>4.0</v>
      </c>
    </row>
    <row r="531">
      <c r="A531" s="7" t="s">
        <v>26</v>
      </c>
      <c r="B531" s="7" t="s">
        <v>725</v>
      </c>
      <c r="C531" s="7" t="s">
        <v>739</v>
      </c>
      <c r="D531" s="7" t="s">
        <v>752</v>
      </c>
      <c r="E531" s="7" t="s">
        <v>982</v>
      </c>
      <c r="F531" s="7">
        <v>75.0</v>
      </c>
      <c r="G531" s="7">
        <v>1.0</v>
      </c>
      <c r="H531" s="17"/>
      <c r="I531" s="7">
        <v>4.0</v>
      </c>
      <c r="J531" s="7">
        <v>4.0</v>
      </c>
    </row>
    <row r="532">
      <c r="A532" s="7" t="s">
        <v>26</v>
      </c>
      <c r="B532" s="7" t="s">
        <v>725</v>
      </c>
      <c r="C532" s="7" t="s">
        <v>729</v>
      </c>
      <c r="D532" s="7" t="s">
        <v>978</v>
      </c>
      <c r="E532" s="7" t="s">
        <v>980</v>
      </c>
      <c r="F532" s="7">
        <v>100.0</v>
      </c>
      <c r="G532" s="7">
        <v>1.0</v>
      </c>
      <c r="H532" s="17"/>
      <c r="I532" s="7">
        <v>1.0</v>
      </c>
      <c r="J532" s="7">
        <v>0.0</v>
      </c>
    </row>
    <row r="533">
      <c r="A533" s="7" t="s">
        <v>26</v>
      </c>
      <c r="B533" s="7" t="s">
        <v>725</v>
      </c>
      <c r="C533" s="7" t="s">
        <v>739</v>
      </c>
      <c r="D533" s="7" t="s">
        <v>748</v>
      </c>
      <c r="E533" s="7" t="s">
        <v>751</v>
      </c>
      <c r="F533" s="7">
        <v>82.0</v>
      </c>
      <c r="G533" s="7">
        <v>1.0</v>
      </c>
      <c r="H533" s="17"/>
      <c r="I533" s="7">
        <v>6.0</v>
      </c>
      <c r="J533" s="7">
        <v>2.0</v>
      </c>
    </row>
    <row r="534">
      <c r="A534" s="7" t="s">
        <v>26</v>
      </c>
      <c r="B534" s="7" t="s">
        <v>725</v>
      </c>
      <c r="C534" s="7" t="s">
        <v>739</v>
      </c>
      <c r="D534" s="7" t="s">
        <v>748</v>
      </c>
      <c r="E534" s="7" t="s">
        <v>749</v>
      </c>
      <c r="F534" s="7">
        <v>100.0</v>
      </c>
      <c r="G534" s="7">
        <v>1.0</v>
      </c>
      <c r="H534" s="17"/>
      <c r="I534" s="7">
        <v>0.0</v>
      </c>
      <c r="J534" s="7">
        <v>1.0</v>
      </c>
    </row>
    <row r="535">
      <c r="A535" s="7" t="s">
        <v>26</v>
      </c>
      <c r="B535" s="7" t="s">
        <v>725</v>
      </c>
      <c r="C535" s="7" t="s">
        <v>729</v>
      </c>
      <c r="D535" s="7" t="s">
        <v>978</v>
      </c>
      <c r="E535" s="7" t="s">
        <v>979</v>
      </c>
      <c r="F535" s="7">
        <v>100.0</v>
      </c>
      <c r="G535" s="7">
        <v>1.0</v>
      </c>
      <c r="H535" s="17"/>
      <c r="I535" s="7">
        <v>0.0</v>
      </c>
      <c r="J535" s="7">
        <v>1.0</v>
      </c>
    </row>
    <row r="536">
      <c r="A536" s="7" t="s">
        <v>26</v>
      </c>
      <c r="B536" s="7" t="s">
        <v>725</v>
      </c>
      <c r="C536" s="7" t="s">
        <v>739</v>
      </c>
      <c r="D536" s="7" t="s">
        <v>740</v>
      </c>
      <c r="E536" s="7" t="s">
        <v>741</v>
      </c>
      <c r="F536" s="7">
        <v>100.0</v>
      </c>
      <c r="G536" s="7">
        <v>1.0</v>
      </c>
      <c r="H536" s="17"/>
      <c r="I536" s="7">
        <v>0.0</v>
      </c>
      <c r="J536" s="7">
        <v>1.0</v>
      </c>
    </row>
    <row r="537">
      <c r="A537" s="7" t="s">
        <v>26</v>
      </c>
      <c r="B537" s="7" t="s">
        <v>725</v>
      </c>
      <c r="C537" s="7" t="s">
        <v>729</v>
      </c>
      <c r="D537" s="7" t="s">
        <v>730</v>
      </c>
      <c r="E537" s="7" t="s">
        <v>738</v>
      </c>
      <c r="F537" s="7">
        <v>100.0</v>
      </c>
      <c r="G537" s="7">
        <v>1.0</v>
      </c>
      <c r="H537" s="17"/>
      <c r="I537" s="7">
        <v>0.0</v>
      </c>
      <c r="J537" s="7">
        <v>1.0</v>
      </c>
    </row>
    <row r="538">
      <c r="A538" s="7" t="s">
        <v>26</v>
      </c>
      <c r="B538" s="7" t="s">
        <v>799</v>
      </c>
      <c r="C538" s="7" t="s">
        <v>800</v>
      </c>
      <c r="D538" s="7" t="s">
        <v>801</v>
      </c>
      <c r="E538" s="7" t="s">
        <v>802</v>
      </c>
      <c r="F538" s="7">
        <v>84.0</v>
      </c>
      <c r="G538" s="7">
        <v>2.0</v>
      </c>
      <c r="H538" s="17"/>
      <c r="I538" s="7">
        <v>2.0</v>
      </c>
      <c r="J538" s="7">
        <v>2.0</v>
      </c>
    </row>
    <row r="539">
      <c r="A539" s="7" t="s">
        <v>26</v>
      </c>
      <c r="B539" s="7" t="s">
        <v>799</v>
      </c>
      <c r="C539" s="7" t="s">
        <v>800</v>
      </c>
      <c r="D539" s="7" t="s">
        <v>803</v>
      </c>
      <c r="E539" s="7" t="s">
        <v>810</v>
      </c>
      <c r="F539" s="7">
        <v>87.0</v>
      </c>
      <c r="G539" s="7">
        <v>1.0</v>
      </c>
      <c r="H539" s="17"/>
      <c r="I539" s="7">
        <v>1.0</v>
      </c>
      <c r="J539" s="7">
        <v>2.0</v>
      </c>
    </row>
  </sheetData>
  <hyperlinks>
    <hyperlink r:id="rId1" ref="C377"/>
    <hyperlink r:id="rId2" ref="C380"/>
    <hyperlink r:id="rId3" ref="C382"/>
    <hyperlink r:id="rId4" ref="C383"/>
    <hyperlink r:id="rId5" ref="C384"/>
    <hyperlink r:id="rId6" ref="C385"/>
    <hyperlink r:id="rId7" ref="C387"/>
    <hyperlink r:id="rId8" ref="C388"/>
    <hyperlink r:id="rId9" ref="C389"/>
    <hyperlink r:id="rId10" ref="C391"/>
    <hyperlink r:id="rId11" ref="C392"/>
    <hyperlink r:id="rId12" ref="C393"/>
    <hyperlink r:id="rId13" ref="C395"/>
    <hyperlink r:id="rId14" ref="C396"/>
    <hyperlink r:id="rId15" ref="C397"/>
    <hyperlink r:id="rId16" ref="C404"/>
    <hyperlink r:id="rId17" ref="C416"/>
    <hyperlink r:id="rId18" ref="C418"/>
    <hyperlink r:id="rId19" ref="C420"/>
    <hyperlink r:id="rId20" ref="C427"/>
    <hyperlink r:id="rId21" ref="C433"/>
    <hyperlink r:id="rId22" ref="C434"/>
    <hyperlink r:id="rId23" ref="C449"/>
    <hyperlink r:id="rId24" ref="C450"/>
    <hyperlink r:id="rId25" ref="C451"/>
    <hyperlink r:id="rId26" ref="C452"/>
    <hyperlink r:id="rId27" ref="C453"/>
    <hyperlink r:id="rId28" ref="C454"/>
    <hyperlink r:id="rId29" ref="C455"/>
    <hyperlink r:id="rId30" ref="C456"/>
    <hyperlink r:id="rId31" ref="C457"/>
    <hyperlink r:id="rId32" ref="C458"/>
    <hyperlink r:id="rId33" ref="C461"/>
    <hyperlink r:id="rId34" ref="C472"/>
    <hyperlink r:id="rId35" ref="C473"/>
    <hyperlink r:id="rId36" ref="C484"/>
    <hyperlink r:id="rId37" ref="C499"/>
    <hyperlink r:id="rId38" ref="C512"/>
  </hyperlinks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0.57"/>
  </cols>
  <sheetData>
    <row r="1">
      <c r="A1" s="7" t="s">
        <v>7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L1" s="5" t="s">
        <v>32</v>
      </c>
      <c r="M1" s="5" t="s">
        <v>33</v>
      </c>
      <c r="N1" s="5" t="s">
        <v>34</v>
      </c>
    </row>
    <row r="2">
      <c r="A2" s="7" t="s">
        <v>26</v>
      </c>
      <c r="B2" s="7" t="s">
        <v>35</v>
      </c>
      <c r="C2" s="7" t="s">
        <v>36</v>
      </c>
      <c r="D2" s="7" t="s">
        <v>37</v>
      </c>
      <c r="E2" s="7" t="s">
        <v>39</v>
      </c>
      <c r="F2" s="7">
        <v>33.0</v>
      </c>
      <c r="G2" s="7">
        <v>31.0</v>
      </c>
      <c r="H2" s="17"/>
      <c r="I2" s="7">
        <v>19.0</v>
      </c>
      <c r="J2" s="7">
        <v>40.0</v>
      </c>
      <c r="L2" t="str">
        <f>AVERAGE(G2:G162)</f>
        <v>1.937888199</v>
      </c>
      <c r="M2" t="str">
        <f>AVERAGE(G341:G419)</f>
        <v>1.417721519</v>
      </c>
      <c r="N2" t="str">
        <f>AVERAGE(G294:G340)</f>
        <v>1.744680851</v>
      </c>
    </row>
    <row r="3">
      <c r="A3" s="7" t="s">
        <v>26</v>
      </c>
      <c r="B3" s="7" t="s">
        <v>35</v>
      </c>
      <c r="C3" s="7" t="s">
        <v>36</v>
      </c>
      <c r="D3" s="7" t="s">
        <v>48</v>
      </c>
      <c r="E3" s="7" t="s">
        <v>91</v>
      </c>
      <c r="F3" s="7">
        <v>32.0</v>
      </c>
      <c r="G3" s="7">
        <v>25.0</v>
      </c>
      <c r="H3" s="17"/>
      <c r="I3" s="7">
        <v>17.0</v>
      </c>
      <c r="J3" s="7">
        <v>77.0</v>
      </c>
    </row>
    <row r="4">
      <c r="A4" s="7" t="s">
        <v>26</v>
      </c>
      <c r="B4" s="7" t="s">
        <v>35</v>
      </c>
      <c r="C4" s="7" t="s">
        <v>36</v>
      </c>
      <c r="D4" s="7" t="s">
        <v>94</v>
      </c>
      <c r="E4" s="7" t="s">
        <v>96</v>
      </c>
      <c r="F4" s="7">
        <v>33.0</v>
      </c>
      <c r="G4" s="7">
        <v>20.0</v>
      </c>
      <c r="H4" s="17"/>
      <c r="I4" s="7">
        <v>15.0</v>
      </c>
      <c r="J4" s="7">
        <v>59.0</v>
      </c>
    </row>
    <row r="5">
      <c r="A5" s="7" t="s">
        <v>26</v>
      </c>
      <c r="B5" s="7" t="s">
        <v>35</v>
      </c>
      <c r="C5" s="7" t="s">
        <v>99</v>
      </c>
      <c r="D5" s="7" t="s">
        <v>100</v>
      </c>
      <c r="E5" s="7" t="s">
        <v>102</v>
      </c>
      <c r="F5" s="7">
        <v>36.0</v>
      </c>
      <c r="G5" s="7">
        <v>16.0</v>
      </c>
      <c r="H5" s="17"/>
      <c r="I5" s="7">
        <v>16.0</v>
      </c>
      <c r="J5" s="7">
        <v>48.0</v>
      </c>
    </row>
    <row r="6">
      <c r="A6" s="7" t="s">
        <v>26</v>
      </c>
      <c r="B6" s="7" t="s">
        <v>35</v>
      </c>
      <c r="C6" s="7" t="s">
        <v>36</v>
      </c>
      <c r="D6" s="7" t="s">
        <v>107</v>
      </c>
      <c r="E6" s="7" t="s">
        <v>109</v>
      </c>
      <c r="F6" s="7">
        <v>48.0</v>
      </c>
      <c r="G6" s="7">
        <v>11.0</v>
      </c>
      <c r="H6" s="17"/>
      <c r="I6" s="7">
        <v>6.0</v>
      </c>
      <c r="J6" s="7">
        <v>28.0</v>
      </c>
    </row>
    <row r="7">
      <c r="A7" s="7" t="s">
        <v>26</v>
      </c>
      <c r="B7" s="7" t="s">
        <v>35</v>
      </c>
      <c r="C7" s="7" t="s">
        <v>54</v>
      </c>
      <c r="D7" s="7" t="s">
        <v>56</v>
      </c>
      <c r="E7" s="7" t="s">
        <v>124</v>
      </c>
      <c r="F7" s="7">
        <v>54.0</v>
      </c>
      <c r="G7" s="7">
        <v>9.0</v>
      </c>
      <c r="H7" s="17"/>
      <c r="I7" s="7">
        <v>9.0</v>
      </c>
      <c r="J7" s="7">
        <v>14.0</v>
      </c>
    </row>
    <row r="8">
      <c r="A8" s="7" t="s">
        <v>26</v>
      </c>
      <c r="B8" s="7" t="s">
        <v>35</v>
      </c>
      <c r="C8" s="7" t="s">
        <v>36</v>
      </c>
      <c r="D8" s="7" t="s">
        <v>50</v>
      </c>
      <c r="E8" s="7" t="s">
        <v>63</v>
      </c>
      <c r="F8" s="7">
        <v>44.0</v>
      </c>
      <c r="G8" s="7">
        <v>9.0</v>
      </c>
      <c r="H8" s="17"/>
      <c r="I8" s="7">
        <v>12.0</v>
      </c>
      <c r="J8" s="7">
        <v>31.0</v>
      </c>
    </row>
    <row r="9">
      <c r="A9" s="7" t="s">
        <v>26</v>
      </c>
      <c r="B9" s="7" t="s">
        <v>35</v>
      </c>
      <c r="C9" s="7" t="s">
        <v>60</v>
      </c>
      <c r="D9" s="7" t="s">
        <v>61</v>
      </c>
      <c r="E9" s="7" t="s">
        <v>119</v>
      </c>
      <c r="F9" s="7">
        <v>64.0</v>
      </c>
      <c r="G9" s="7">
        <v>5.0</v>
      </c>
      <c r="H9" s="17"/>
      <c r="I9" s="7">
        <v>0.0</v>
      </c>
      <c r="J9" s="7">
        <v>7.0</v>
      </c>
    </row>
    <row r="10">
      <c r="A10" s="7" t="s">
        <v>26</v>
      </c>
      <c r="B10" s="7" t="s">
        <v>35</v>
      </c>
      <c r="C10" s="7" t="s">
        <v>60</v>
      </c>
      <c r="D10" s="7" t="s">
        <v>61</v>
      </c>
      <c r="E10" s="7" t="s">
        <v>62</v>
      </c>
      <c r="F10" s="7">
        <v>63.0</v>
      </c>
      <c r="G10" s="7">
        <v>5.0</v>
      </c>
      <c r="H10" s="17"/>
      <c r="I10" s="7">
        <v>4.0</v>
      </c>
      <c r="J10" s="7">
        <v>8.0</v>
      </c>
    </row>
    <row r="11">
      <c r="A11" s="7" t="s">
        <v>26</v>
      </c>
      <c r="B11" s="7" t="s">
        <v>35</v>
      </c>
      <c r="C11" s="7" t="s">
        <v>36</v>
      </c>
      <c r="D11" s="7" t="s">
        <v>50</v>
      </c>
      <c r="E11" s="7" t="s">
        <v>121</v>
      </c>
      <c r="F11" s="7">
        <v>63.0</v>
      </c>
      <c r="G11" s="7">
        <v>5.0</v>
      </c>
      <c r="H11" s="17"/>
      <c r="I11" s="7">
        <v>4.0</v>
      </c>
      <c r="J11" s="7">
        <v>7.0</v>
      </c>
    </row>
    <row r="12">
      <c r="A12" s="7" t="s">
        <v>26</v>
      </c>
      <c r="B12" s="7" t="s">
        <v>35</v>
      </c>
      <c r="C12" s="7" t="s">
        <v>54</v>
      </c>
      <c r="D12" s="7" t="s">
        <v>64</v>
      </c>
      <c r="E12" s="7" t="s">
        <v>66</v>
      </c>
      <c r="F12" s="7">
        <v>55.0</v>
      </c>
      <c r="G12" s="7">
        <v>4.0</v>
      </c>
      <c r="H12" s="17"/>
      <c r="I12" s="7">
        <v>9.0</v>
      </c>
      <c r="J12" s="7">
        <v>12.0</v>
      </c>
    </row>
    <row r="13">
      <c r="A13" s="7" t="s">
        <v>26</v>
      </c>
      <c r="B13" s="7" t="s">
        <v>35</v>
      </c>
      <c r="C13" s="7" t="s">
        <v>36</v>
      </c>
      <c r="D13" s="7" t="s">
        <v>48</v>
      </c>
      <c r="E13" s="7" t="s">
        <v>72</v>
      </c>
      <c r="F13" s="7">
        <v>65.0</v>
      </c>
      <c r="G13" s="7">
        <v>4.0</v>
      </c>
      <c r="H13" s="17"/>
      <c r="I13" s="7">
        <v>2.0</v>
      </c>
      <c r="J13" s="7">
        <v>8.0</v>
      </c>
    </row>
    <row r="14">
      <c r="A14" s="7" t="s">
        <v>26</v>
      </c>
      <c r="B14" s="7" t="s">
        <v>35</v>
      </c>
      <c r="C14" s="7" t="s">
        <v>54</v>
      </c>
      <c r="D14" s="7" t="s">
        <v>129</v>
      </c>
      <c r="E14" s="7" t="s">
        <v>130</v>
      </c>
      <c r="F14" s="7">
        <v>63.0</v>
      </c>
      <c r="G14" s="7">
        <v>3.0</v>
      </c>
      <c r="H14" s="17"/>
      <c r="I14" s="7">
        <v>17.0</v>
      </c>
      <c r="J14" s="7">
        <v>7.0</v>
      </c>
    </row>
    <row r="15">
      <c r="A15" s="7" t="s">
        <v>26</v>
      </c>
      <c r="B15" s="7" t="s">
        <v>35</v>
      </c>
      <c r="C15" s="7" t="s">
        <v>54</v>
      </c>
      <c r="D15" s="7" t="s">
        <v>137</v>
      </c>
      <c r="E15" s="7" t="s">
        <v>139</v>
      </c>
      <c r="F15" s="7">
        <v>63.0</v>
      </c>
      <c r="G15" s="7">
        <v>3.0</v>
      </c>
      <c r="H15" s="17"/>
      <c r="I15" s="7">
        <v>19.0</v>
      </c>
      <c r="J15" s="7">
        <v>7.0</v>
      </c>
    </row>
    <row r="16">
      <c r="A16" s="7" t="s">
        <v>26</v>
      </c>
      <c r="B16" s="7" t="s">
        <v>35</v>
      </c>
      <c r="C16" s="7" t="s">
        <v>54</v>
      </c>
      <c r="D16" s="7" t="s">
        <v>56</v>
      </c>
      <c r="E16" s="7" t="s">
        <v>141</v>
      </c>
      <c r="F16" s="7">
        <v>63.0</v>
      </c>
      <c r="G16" s="7">
        <v>3.0</v>
      </c>
      <c r="H16" s="17"/>
      <c r="I16" s="7">
        <v>18.0</v>
      </c>
      <c r="J16" s="7">
        <v>7.0</v>
      </c>
    </row>
    <row r="17">
      <c r="A17" s="7" t="s">
        <v>26</v>
      </c>
      <c r="B17" s="7" t="s">
        <v>35</v>
      </c>
      <c r="C17" s="7" t="s">
        <v>54</v>
      </c>
      <c r="D17" s="7" t="s">
        <v>56</v>
      </c>
      <c r="E17" s="7" t="s">
        <v>58</v>
      </c>
      <c r="F17" s="7">
        <v>62.0</v>
      </c>
      <c r="G17" s="7">
        <v>3.0</v>
      </c>
      <c r="H17" s="17"/>
      <c r="I17" s="7">
        <v>14.0</v>
      </c>
      <c r="J17" s="7">
        <v>8.0</v>
      </c>
    </row>
    <row r="18">
      <c r="A18" s="7" t="s">
        <v>26</v>
      </c>
      <c r="B18" s="7" t="s">
        <v>35</v>
      </c>
      <c r="C18" s="7" t="s">
        <v>36</v>
      </c>
      <c r="D18" s="7" t="s">
        <v>48</v>
      </c>
      <c r="E18" s="7" t="s">
        <v>77</v>
      </c>
      <c r="F18" s="7">
        <v>67.0</v>
      </c>
      <c r="G18" s="7">
        <v>3.0</v>
      </c>
      <c r="H18" s="17"/>
      <c r="I18" s="7">
        <v>1.0</v>
      </c>
      <c r="J18" s="7">
        <v>7.0</v>
      </c>
    </row>
    <row r="19">
      <c r="A19" s="7" t="s">
        <v>26</v>
      </c>
      <c r="B19" s="7" t="s">
        <v>35</v>
      </c>
      <c r="C19" s="7" t="s">
        <v>99</v>
      </c>
      <c r="D19" s="7" t="s">
        <v>100</v>
      </c>
      <c r="E19" s="7" t="s">
        <v>143</v>
      </c>
      <c r="F19" s="7">
        <v>67.0</v>
      </c>
      <c r="G19" s="7">
        <v>3.0</v>
      </c>
      <c r="H19" s="17"/>
      <c r="I19" s="7">
        <v>2.0</v>
      </c>
      <c r="J19" s="7">
        <v>6.0</v>
      </c>
    </row>
    <row r="20">
      <c r="A20" s="7" t="s">
        <v>26</v>
      </c>
      <c r="B20" s="7" t="s">
        <v>35</v>
      </c>
      <c r="C20" s="7" t="s">
        <v>54</v>
      </c>
      <c r="D20" s="7" t="s">
        <v>56</v>
      </c>
      <c r="E20" s="7" t="s">
        <v>78</v>
      </c>
      <c r="F20" s="7">
        <v>64.0</v>
      </c>
      <c r="G20" s="7">
        <v>2.0</v>
      </c>
      <c r="H20" s="17"/>
      <c r="I20" s="7">
        <v>7.0</v>
      </c>
      <c r="J20" s="7">
        <v>8.0</v>
      </c>
    </row>
    <row r="21">
      <c r="A21" s="7" t="s">
        <v>26</v>
      </c>
      <c r="B21" s="7" t="s">
        <v>35</v>
      </c>
      <c r="C21" s="7" t="s">
        <v>60</v>
      </c>
      <c r="D21" s="7" t="s">
        <v>61</v>
      </c>
      <c r="E21" s="7" t="s">
        <v>146</v>
      </c>
      <c r="F21" s="7">
        <v>72.0</v>
      </c>
      <c r="G21" s="7">
        <v>2.0</v>
      </c>
      <c r="H21" s="17"/>
      <c r="I21" s="7">
        <v>0.0</v>
      </c>
      <c r="J21" s="7">
        <v>5.0</v>
      </c>
    </row>
    <row r="22">
      <c r="A22" s="7" t="s">
        <v>26</v>
      </c>
      <c r="B22" s="7" t="s">
        <v>35</v>
      </c>
      <c r="C22" s="7" t="s">
        <v>54</v>
      </c>
      <c r="D22" s="7" t="s">
        <v>169</v>
      </c>
      <c r="E22" s="7" t="s">
        <v>170</v>
      </c>
      <c r="F22" s="7">
        <v>60.0</v>
      </c>
      <c r="G22" s="7">
        <v>2.0</v>
      </c>
      <c r="H22" s="17"/>
      <c r="I22" s="7">
        <v>7.0</v>
      </c>
      <c r="J22" s="7">
        <v>11.0</v>
      </c>
    </row>
    <row r="23">
      <c r="A23" s="7" t="s">
        <v>26</v>
      </c>
      <c r="B23" s="7" t="s">
        <v>35</v>
      </c>
      <c r="C23" s="7" t="s">
        <v>60</v>
      </c>
      <c r="D23" s="7" t="s">
        <v>61</v>
      </c>
      <c r="E23" s="7" t="s">
        <v>74</v>
      </c>
      <c r="F23" s="7">
        <v>73.0</v>
      </c>
      <c r="G23" s="7">
        <v>2.0</v>
      </c>
      <c r="H23" s="17"/>
      <c r="I23" s="7">
        <v>1.0</v>
      </c>
      <c r="J23" s="7">
        <v>4.0</v>
      </c>
    </row>
    <row r="24">
      <c r="A24" s="7" t="s">
        <v>26</v>
      </c>
      <c r="B24" s="7" t="s">
        <v>35</v>
      </c>
      <c r="C24" s="7" t="s">
        <v>36</v>
      </c>
      <c r="D24" s="7" t="s">
        <v>94</v>
      </c>
      <c r="E24" s="7" t="s">
        <v>182</v>
      </c>
      <c r="F24" s="7">
        <v>73.0</v>
      </c>
      <c r="G24" s="7">
        <v>2.0</v>
      </c>
      <c r="H24" s="17"/>
      <c r="I24" s="7">
        <v>1.0</v>
      </c>
      <c r="J24" s="7">
        <v>4.0</v>
      </c>
    </row>
    <row r="25">
      <c r="A25" s="7" t="s">
        <v>26</v>
      </c>
      <c r="B25" s="7" t="s">
        <v>35</v>
      </c>
      <c r="C25" s="7" t="s">
        <v>36</v>
      </c>
      <c r="D25" s="7" t="s">
        <v>94</v>
      </c>
      <c r="E25" s="7" t="s">
        <v>179</v>
      </c>
      <c r="F25" s="7">
        <v>78.0</v>
      </c>
      <c r="G25" s="7">
        <v>2.0</v>
      </c>
      <c r="H25" s="17"/>
      <c r="I25" s="7">
        <v>1.0</v>
      </c>
      <c r="J25" s="7">
        <v>2.0</v>
      </c>
    </row>
    <row r="26">
      <c r="A26" s="7" t="s">
        <v>26</v>
      </c>
      <c r="B26" s="7" t="s">
        <v>35</v>
      </c>
      <c r="C26" s="7" t="s">
        <v>99</v>
      </c>
      <c r="D26" s="7" t="s">
        <v>100</v>
      </c>
      <c r="E26" s="7" t="s">
        <v>177</v>
      </c>
      <c r="F26" s="7">
        <v>78.0</v>
      </c>
      <c r="G26" s="7">
        <v>2.0</v>
      </c>
      <c r="H26" s="17"/>
      <c r="I26" s="7">
        <v>2.0</v>
      </c>
      <c r="J26" s="7">
        <v>2.0</v>
      </c>
    </row>
    <row r="27">
      <c r="A27" s="7" t="s">
        <v>26</v>
      </c>
      <c r="B27" s="7" t="s">
        <v>35</v>
      </c>
      <c r="C27" s="7" t="s">
        <v>36</v>
      </c>
      <c r="D27" s="7" t="s">
        <v>37</v>
      </c>
      <c r="E27" s="7" t="s">
        <v>236</v>
      </c>
      <c r="F27" s="7">
        <v>95.0</v>
      </c>
      <c r="G27" s="7">
        <v>1.0</v>
      </c>
      <c r="H27" s="17"/>
      <c r="I27" s="7">
        <v>0.0</v>
      </c>
      <c r="J27" s="7">
        <v>1.0</v>
      </c>
    </row>
    <row r="28">
      <c r="A28" s="7" t="s">
        <v>26</v>
      </c>
      <c r="B28" s="7" t="s">
        <v>35</v>
      </c>
      <c r="C28" s="7" t="s">
        <v>36</v>
      </c>
      <c r="D28" s="7" t="s">
        <v>37</v>
      </c>
      <c r="E28" s="7" t="s">
        <v>239</v>
      </c>
      <c r="F28" s="7">
        <v>98.0</v>
      </c>
      <c r="G28" s="7">
        <v>1.0</v>
      </c>
      <c r="H28" s="17"/>
      <c r="I28" s="7">
        <v>0.0</v>
      </c>
      <c r="J28" s="7">
        <v>1.0</v>
      </c>
    </row>
    <row r="29">
      <c r="A29" s="7" t="s">
        <v>26</v>
      </c>
      <c r="B29" s="7" t="s">
        <v>35</v>
      </c>
      <c r="C29" s="7" t="s">
        <v>36</v>
      </c>
      <c r="D29" s="7" t="s">
        <v>190</v>
      </c>
      <c r="E29" s="7" t="s">
        <v>241</v>
      </c>
      <c r="F29" s="7">
        <v>95.0</v>
      </c>
      <c r="G29" s="7">
        <v>1.0</v>
      </c>
      <c r="H29" s="17"/>
      <c r="I29" s="7">
        <v>0.0</v>
      </c>
      <c r="J29" s="7">
        <v>1.0</v>
      </c>
    </row>
    <row r="30">
      <c r="A30" s="7" t="s">
        <v>26</v>
      </c>
      <c r="B30" s="7" t="s">
        <v>35</v>
      </c>
      <c r="C30" s="7" t="s">
        <v>36</v>
      </c>
      <c r="D30" s="7" t="s">
        <v>242</v>
      </c>
      <c r="E30" s="7" t="s">
        <v>241</v>
      </c>
      <c r="F30" s="7">
        <v>95.0</v>
      </c>
      <c r="G30" s="7">
        <v>1.0</v>
      </c>
      <c r="H30" s="17"/>
      <c r="I30" s="7">
        <v>0.0</v>
      </c>
      <c r="J30" s="7">
        <v>1.0</v>
      </c>
    </row>
    <row r="31">
      <c r="A31" s="7" t="s">
        <v>26</v>
      </c>
      <c r="B31" s="7" t="s">
        <v>35</v>
      </c>
      <c r="C31" s="7" t="s">
        <v>36</v>
      </c>
      <c r="D31" s="7" t="s">
        <v>80</v>
      </c>
      <c r="E31" s="7" t="s">
        <v>241</v>
      </c>
      <c r="F31" s="7">
        <v>95.0</v>
      </c>
      <c r="G31" s="7">
        <v>1.0</v>
      </c>
      <c r="H31" s="17"/>
      <c r="I31" s="7">
        <v>0.0</v>
      </c>
      <c r="J31" s="7">
        <v>1.0</v>
      </c>
    </row>
    <row r="32">
      <c r="A32" s="7" t="s">
        <v>26</v>
      </c>
      <c r="B32" s="7" t="s">
        <v>35</v>
      </c>
      <c r="C32" s="7" t="s">
        <v>36</v>
      </c>
      <c r="D32" s="7" t="s">
        <v>190</v>
      </c>
      <c r="E32" s="7" t="s">
        <v>261</v>
      </c>
      <c r="F32" s="7">
        <v>98.0</v>
      </c>
      <c r="G32" s="7">
        <v>1.0</v>
      </c>
      <c r="H32" s="17"/>
      <c r="I32" s="7">
        <v>0.0</v>
      </c>
      <c r="J32" s="7">
        <v>1.0</v>
      </c>
    </row>
    <row r="33">
      <c r="A33" s="7" t="s">
        <v>26</v>
      </c>
      <c r="B33" s="7" t="s">
        <v>35</v>
      </c>
      <c r="C33" s="7" t="s">
        <v>36</v>
      </c>
      <c r="D33" s="7" t="s">
        <v>242</v>
      </c>
      <c r="E33" s="7" t="s">
        <v>261</v>
      </c>
      <c r="F33" s="7">
        <v>98.0</v>
      </c>
      <c r="G33" s="7">
        <v>1.0</v>
      </c>
      <c r="H33" s="17"/>
      <c r="I33" s="7">
        <v>0.0</v>
      </c>
      <c r="J33" s="7">
        <v>1.0</v>
      </c>
    </row>
    <row r="34">
      <c r="A34" s="7" t="s">
        <v>26</v>
      </c>
      <c r="B34" s="7" t="s">
        <v>35</v>
      </c>
      <c r="C34" s="7" t="s">
        <v>36</v>
      </c>
      <c r="D34" s="7" t="s">
        <v>80</v>
      </c>
      <c r="E34" s="7" t="s">
        <v>261</v>
      </c>
      <c r="F34" s="7">
        <v>98.0</v>
      </c>
      <c r="G34" s="7">
        <v>1.0</v>
      </c>
      <c r="H34" s="17"/>
      <c r="I34" s="7">
        <v>0.0</v>
      </c>
      <c r="J34" s="7">
        <v>1.0</v>
      </c>
    </row>
    <row r="35">
      <c r="A35" s="7" t="s">
        <v>26</v>
      </c>
      <c r="B35" s="7" t="s">
        <v>35</v>
      </c>
      <c r="C35" s="7" t="s">
        <v>36</v>
      </c>
      <c r="D35" s="7" t="s">
        <v>80</v>
      </c>
      <c r="E35" s="7" t="s">
        <v>287</v>
      </c>
      <c r="F35" s="7">
        <v>95.0</v>
      </c>
      <c r="G35" s="7">
        <v>1.0</v>
      </c>
      <c r="H35" s="17"/>
      <c r="I35" s="7">
        <v>1.0</v>
      </c>
      <c r="J35" s="7">
        <v>1.0</v>
      </c>
    </row>
    <row r="36">
      <c r="A36" s="7" t="s">
        <v>26</v>
      </c>
      <c r="B36" s="7" t="s">
        <v>35</v>
      </c>
      <c r="C36" s="7" t="s">
        <v>36</v>
      </c>
      <c r="D36" s="7" t="s">
        <v>80</v>
      </c>
      <c r="E36" s="7" t="s">
        <v>288</v>
      </c>
      <c r="F36" s="7">
        <v>98.0</v>
      </c>
      <c r="G36" s="7">
        <v>1.0</v>
      </c>
      <c r="H36" s="17"/>
      <c r="I36" s="7">
        <v>1.0</v>
      </c>
      <c r="J36" s="7">
        <v>1.0</v>
      </c>
    </row>
    <row r="37">
      <c r="A37" s="7" t="s">
        <v>26</v>
      </c>
      <c r="B37" s="7" t="s">
        <v>35</v>
      </c>
      <c r="C37" s="7" t="s">
        <v>36</v>
      </c>
      <c r="D37" s="7" t="s">
        <v>153</v>
      </c>
      <c r="E37" s="7" t="s">
        <v>296</v>
      </c>
      <c r="F37" s="7">
        <v>95.0</v>
      </c>
      <c r="G37" s="7">
        <v>1.0</v>
      </c>
      <c r="H37" s="17"/>
      <c r="I37" s="7">
        <v>0.0</v>
      </c>
      <c r="J37" s="7">
        <v>1.0</v>
      </c>
    </row>
    <row r="38">
      <c r="A38" s="7" t="s">
        <v>26</v>
      </c>
      <c r="B38" s="7" t="s">
        <v>35</v>
      </c>
      <c r="C38" s="7" t="s">
        <v>36</v>
      </c>
      <c r="D38" s="7" t="s">
        <v>153</v>
      </c>
      <c r="E38" s="7" t="s">
        <v>297</v>
      </c>
      <c r="F38" s="7">
        <v>98.0</v>
      </c>
      <c r="G38" s="7">
        <v>1.0</v>
      </c>
      <c r="H38" s="17"/>
      <c r="I38" s="7">
        <v>0.0</v>
      </c>
      <c r="J38" s="7">
        <v>1.0</v>
      </c>
    </row>
    <row r="39">
      <c r="A39" s="7" t="s">
        <v>26</v>
      </c>
      <c r="B39" s="7" t="s">
        <v>35</v>
      </c>
      <c r="C39" s="7" t="s">
        <v>36</v>
      </c>
      <c r="D39" s="7" t="s">
        <v>48</v>
      </c>
      <c r="E39" s="7" t="s">
        <v>268</v>
      </c>
      <c r="F39" s="7">
        <v>95.0</v>
      </c>
      <c r="G39" s="7">
        <v>1.0</v>
      </c>
      <c r="H39" s="17"/>
      <c r="I39" s="7">
        <v>0.0</v>
      </c>
      <c r="J39" s="7">
        <v>1.0</v>
      </c>
    </row>
    <row r="40">
      <c r="A40" s="7" t="s">
        <v>26</v>
      </c>
      <c r="B40" s="7" t="s">
        <v>35</v>
      </c>
      <c r="C40" s="7" t="s">
        <v>36</v>
      </c>
      <c r="D40" s="7" t="s">
        <v>48</v>
      </c>
      <c r="E40" s="7" t="s">
        <v>267</v>
      </c>
      <c r="F40" s="7">
        <v>98.0</v>
      </c>
      <c r="G40" s="7">
        <v>1.0</v>
      </c>
      <c r="H40" s="17"/>
      <c r="I40" s="7">
        <v>0.0</v>
      </c>
      <c r="J40" s="7">
        <v>1.0</v>
      </c>
    </row>
    <row r="41">
      <c r="A41" s="7" t="s">
        <v>26</v>
      </c>
      <c r="B41" s="7" t="s">
        <v>35</v>
      </c>
      <c r="C41" s="7" t="s">
        <v>54</v>
      </c>
      <c r="D41" s="7" t="s">
        <v>131</v>
      </c>
      <c r="E41" s="7" t="s">
        <v>265</v>
      </c>
      <c r="F41" s="7">
        <v>100.0</v>
      </c>
      <c r="G41" s="7">
        <v>1.0</v>
      </c>
      <c r="H41" s="17"/>
      <c r="I41" s="7">
        <v>1.0</v>
      </c>
      <c r="J41" s="7">
        <v>1.0</v>
      </c>
    </row>
    <row r="42">
      <c r="A42" s="7" t="s">
        <v>26</v>
      </c>
      <c r="B42" s="7" t="s">
        <v>35</v>
      </c>
      <c r="C42" s="7" t="s">
        <v>36</v>
      </c>
      <c r="D42" s="7" t="s">
        <v>48</v>
      </c>
      <c r="E42" s="7" t="s">
        <v>263</v>
      </c>
      <c r="F42" s="7">
        <v>95.0</v>
      </c>
      <c r="G42" s="7">
        <v>1.0</v>
      </c>
      <c r="H42" s="17"/>
      <c r="I42" s="7">
        <v>2.0</v>
      </c>
      <c r="J42" s="7">
        <v>1.0</v>
      </c>
    </row>
    <row r="43">
      <c r="A43" s="7" t="s">
        <v>26</v>
      </c>
      <c r="B43" s="7" t="s">
        <v>35</v>
      </c>
      <c r="C43" s="7" t="s">
        <v>36</v>
      </c>
      <c r="D43" s="7" t="s">
        <v>48</v>
      </c>
      <c r="E43" s="7" t="s">
        <v>254</v>
      </c>
      <c r="F43" s="7">
        <v>98.0</v>
      </c>
      <c r="G43" s="7">
        <v>1.0</v>
      </c>
      <c r="H43" s="17"/>
      <c r="I43" s="7">
        <v>2.0</v>
      </c>
      <c r="J43" s="7">
        <v>1.0</v>
      </c>
    </row>
    <row r="44">
      <c r="A44" s="7" t="s">
        <v>26</v>
      </c>
      <c r="B44" s="7" t="s">
        <v>35</v>
      </c>
      <c r="C44" s="7" t="s">
        <v>36</v>
      </c>
      <c r="D44" s="7" t="s">
        <v>48</v>
      </c>
      <c r="E44" s="7" t="s">
        <v>315</v>
      </c>
      <c r="F44" s="7">
        <v>95.0</v>
      </c>
      <c r="G44" s="7">
        <v>1.0</v>
      </c>
      <c r="H44" s="17"/>
      <c r="I44" s="7">
        <v>2.0</v>
      </c>
      <c r="J44" s="7">
        <v>1.0</v>
      </c>
    </row>
    <row r="45">
      <c r="A45" s="7" t="s">
        <v>26</v>
      </c>
      <c r="B45" s="7" t="s">
        <v>35</v>
      </c>
      <c r="C45" s="7" t="s">
        <v>36</v>
      </c>
      <c r="D45" s="7" t="s">
        <v>48</v>
      </c>
      <c r="E45" s="7" t="s">
        <v>324</v>
      </c>
      <c r="F45" s="7">
        <v>98.0</v>
      </c>
      <c r="G45" s="7">
        <v>1.0</v>
      </c>
      <c r="H45" s="17"/>
      <c r="I45" s="7">
        <v>2.0</v>
      </c>
      <c r="J45" s="7">
        <v>1.0</v>
      </c>
    </row>
    <row r="46">
      <c r="A46" s="7" t="s">
        <v>26</v>
      </c>
      <c r="B46" s="7" t="s">
        <v>35</v>
      </c>
      <c r="C46" s="7" t="s">
        <v>36</v>
      </c>
      <c r="D46" s="7" t="s">
        <v>48</v>
      </c>
      <c r="E46" s="7" t="s">
        <v>253</v>
      </c>
      <c r="F46" s="7">
        <v>95.0</v>
      </c>
      <c r="G46" s="7">
        <v>1.0</v>
      </c>
      <c r="H46" s="17"/>
      <c r="I46" s="7">
        <v>1.0</v>
      </c>
      <c r="J46" s="7">
        <v>1.0</v>
      </c>
    </row>
    <row r="47">
      <c r="A47" s="7" t="s">
        <v>26</v>
      </c>
      <c r="B47" s="7" t="s">
        <v>35</v>
      </c>
      <c r="C47" s="7" t="s">
        <v>36</v>
      </c>
      <c r="D47" s="7" t="s">
        <v>48</v>
      </c>
      <c r="E47" s="7" t="s">
        <v>251</v>
      </c>
      <c r="F47" s="7">
        <v>98.0</v>
      </c>
      <c r="G47" s="7">
        <v>1.0</v>
      </c>
      <c r="H47" s="17"/>
      <c r="I47" s="7">
        <v>1.0</v>
      </c>
      <c r="J47" s="7">
        <v>1.0</v>
      </c>
    </row>
    <row r="48">
      <c r="A48" s="7" t="s">
        <v>26</v>
      </c>
      <c r="B48" s="7" t="s">
        <v>35</v>
      </c>
      <c r="C48" s="7" t="s">
        <v>36</v>
      </c>
      <c r="D48" s="7" t="s">
        <v>107</v>
      </c>
      <c r="E48" s="7" t="s">
        <v>327</v>
      </c>
      <c r="F48" s="7">
        <v>69.0</v>
      </c>
      <c r="G48" s="7">
        <v>1.0</v>
      </c>
      <c r="H48" s="17"/>
      <c r="I48" s="7">
        <v>3.0</v>
      </c>
      <c r="J48" s="7">
        <v>4.0</v>
      </c>
    </row>
    <row r="49">
      <c r="A49" s="7" t="s">
        <v>26</v>
      </c>
      <c r="B49" s="7" t="s">
        <v>35</v>
      </c>
      <c r="C49" s="7" t="s">
        <v>54</v>
      </c>
      <c r="D49" s="7" t="s">
        <v>129</v>
      </c>
      <c r="E49" s="7" t="s">
        <v>329</v>
      </c>
      <c r="F49" s="7">
        <v>81.0</v>
      </c>
      <c r="G49" s="7">
        <v>1.0</v>
      </c>
      <c r="H49" s="17"/>
      <c r="I49" s="7">
        <v>3.0</v>
      </c>
      <c r="J49" s="7">
        <v>3.0</v>
      </c>
    </row>
    <row r="50">
      <c r="A50" s="7" t="s">
        <v>26</v>
      </c>
      <c r="B50" s="7" t="s">
        <v>35</v>
      </c>
      <c r="C50" s="7" t="s">
        <v>36</v>
      </c>
      <c r="D50" s="7" t="s">
        <v>153</v>
      </c>
      <c r="E50" s="7" t="s">
        <v>235</v>
      </c>
      <c r="F50" s="7">
        <v>95.0</v>
      </c>
      <c r="G50" s="7">
        <v>1.0</v>
      </c>
      <c r="H50" s="17"/>
      <c r="I50" s="7">
        <v>2.0</v>
      </c>
      <c r="J50" s="7">
        <v>1.0</v>
      </c>
    </row>
    <row r="51">
      <c r="A51" s="7" t="s">
        <v>26</v>
      </c>
      <c r="B51" s="7" t="s">
        <v>35</v>
      </c>
      <c r="C51" s="7" t="s">
        <v>36</v>
      </c>
      <c r="D51" s="7" t="s">
        <v>153</v>
      </c>
      <c r="E51" s="7" t="s">
        <v>234</v>
      </c>
      <c r="F51" s="7">
        <v>98.0</v>
      </c>
      <c r="G51" s="7">
        <v>1.0</v>
      </c>
      <c r="H51" s="17"/>
      <c r="I51" s="7">
        <v>2.0</v>
      </c>
      <c r="J51" s="7">
        <v>1.0</v>
      </c>
    </row>
    <row r="52">
      <c r="A52" s="7" t="s">
        <v>26</v>
      </c>
      <c r="B52" s="7" t="s">
        <v>35</v>
      </c>
      <c r="C52" s="7" t="s">
        <v>101</v>
      </c>
      <c r="D52" s="7" t="s">
        <v>230</v>
      </c>
      <c r="E52" s="7" t="s">
        <v>233</v>
      </c>
      <c r="F52" s="7">
        <v>100.0</v>
      </c>
      <c r="G52" s="7">
        <v>1.0</v>
      </c>
      <c r="H52" s="17"/>
      <c r="I52" s="7">
        <v>0.0</v>
      </c>
      <c r="J52" s="7">
        <v>1.0</v>
      </c>
    </row>
    <row r="53">
      <c r="A53" s="7" t="s">
        <v>26</v>
      </c>
      <c r="B53" s="7" t="s">
        <v>35</v>
      </c>
      <c r="C53" s="7" t="s">
        <v>54</v>
      </c>
      <c r="D53" s="7" t="s">
        <v>106</v>
      </c>
      <c r="E53" s="7" t="s">
        <v>331</v>
      </c>
      <c r="F53" s="7">
        <v>86.0</v>
      </c>
      <c r="G53" s="7">
        <v>1.0</v>
      </c>
      <c r="H53" s="17"/>
      <c r="I53" s="7">
        <v>2.0</v>
      </c>
      <c r="J53" s="7">
        <v>2.0</v>
      </c>
    </row>
    <row r="54">
      <c r="A54" s="7" t="s">
        <v>26</v>
      </c>
      <c r="B54" s="7" t="s">
        <v>35</v>
      </c>
      <c r="C54" s="7" t="s">
        <v>101</v>
      </c>
      <c r="D54" s="7" t="s">
        <v>230</v>
      </c>
      <c r="E54" s="7" t="s">
        <v>231</v>
      </c>
      <c r="F54" s="7">
        <v>82.0</v>
      </c>
      <c r="G54" s="7">
        <v>1.0</v>
      </c>
      <c r="H54" s="17"/>
      <c r="I54" s="7">
        <v>3.0</v>
      </c>
      <c r="J54" s="7">
        <v>2.0</v>
      </c>
    </row>
    <row r="55">
      <c r="A55" s="7" t="s">
        <v>26</v>
      </c>
      <c r="B55" s="7" t="s">
        <v>35</v>
      </c>
      <c r="C55" s="7" t="s">
        <v>101</v>
      </c>
      <c r="D55" s="7" t="s">
        <v>145</v>
      </c>
      <c r="E55" s="7" t="s">
        <v>229</v>
      </c>
      <c r="F55" s="7">
        <v>94.0</v>
      </c>
      <c r="G55" s="7">
        <v>1.0</v>
      </c>
      <c r="H55" s="17"/>
      <c r="I55" s="7">
        <v>2.0</v>
      </c>
      <c r="J55" s="7">
        <v>1.0</v>
      </c>
    </row>
    <row r="56">
      <c r="A56" s="7" t="s">
        <v>26</v>
      </c>
      <c r="B56" s="7" t="s">
        <v>35</v>
      </c>
      <c r="C56" s="7" t="s">
        <v>210</v>
      </c>
      <c r="D56" s="7" t="s">
        <v>212</v>
      </c>
      <c r="E56" s="7" t="s">
        <v>213</v>
      </c>
      <c r="F56" s="7">
        <v>70.0</v>
      </c>
      <c r="G56" s="7">
        <v>1.0</v>
      </c>
      <c r="H56" s="17"/>
      <c r="I56" s="7">
        <v>10.0</v>
      </c>
      <c r="J56" s="7">
        <v>5.0</v>
      </c>
    </row>
    <row r="57">
      <c r="A57" s="7" t="s">
        <v>26</v>
      </c>
      <c r="B57" s="7" t="s">
        <v>35</v>
      </c>
      <c r="C57" s="7" t="s">
        <v>101</v>
      </c>
      <c r="D57" s="7" t="s">
        <v>110</v>
      </c>
      <c r="E57" s="7" t="s">
        <v>189</v>
      </c>
      <c r="F57" s="7">
        <v>64.0</v>
      </c>
      <c r="G57" s="7">
        <v>1.0</v>
      </c>
      <c r="H57" s="17"/>
      <c r="I57" s="7">
        <v>4.0</v>
      </c>
      <c r="J57" s="7">
        <v>6.0</v>
      </c>
    </row>
    <row r="58">
      <c r="A58" s="7" t="s">
        <v>26</v>
      </c>
      <c r="B58" s="7" t="s">
        <v>35</v>
      </c>
      <c r="C58" s="7" t="s">
        <v>101</v>
      </c>
      <c r="D58" s="7" t="s">
        <v>186</v>
      </c>
      <c r="E58" s="7" t="s">
        <v>187</v>
      </c>
      <c r="F58" s="7">
        <v>100.0</v>
      </c>
      <c r="G58" s="7">
        <v>1.0</v>
      </c>
      <c r="H58" s="17"/>
      <c r="I58" s="7">
        <v>0.0</v>
      </c>
      <c r="J58" s="7">
        <v>0.0</v>
      </c>
    </row>
    <row r="59">
      <c r="A59" s="7" t="s">
        <v>26</v>
      </c>
      <c r="B59" s="7" t="s">
        <v>35</v>
      </c>
      <c r="C59" s="7" t="s">
        <v>101</v>
      </c>
      <c r="D59" s="7" t="s">
        <v>184</v>
      </c>
      <c r="E59" s="7" t="s">
        <v>185</v>
      </c>
      <c r="F59" s="7">
        <v>89.0</v>
      </c>
      <c r="G59" s="7">
        <v>1.0</v>
      </c>
      <c r="H59" s="17"/>
      <c r="I59" s="7">
        <v>4.0</v>
      </c>
      <c r="J59" s="7">
        <v>1.0</v>
      </c>
    </row>
    <row r="60">
      <c r="A60" s="7" t="s">
        <v>26</v>
      </c>
      <c r="B60" s="7" t="s">
        <v>35</v>
      </c>
      <c r="C60" s="7" t="s">
        <v>54</v>
      </c>
      <c r="D60" s="7" t="s">
        <v>137</v>
      </c>
      <c r="E60" s="7" t="s">
        <v>371</v>
      </c>
      <c r="F60" s="7">
        <v>81.0</v>
      </c>
      <c r="G60" s="7">
        <v>1.0</v>
      </c>
      <c r="H60" s="17"/>
      <c r="I60" s="7">
        <v>3.0</v>
      </c>
      <c r="J60" s="7">
        <v>3.0</v>
      </c>
    </row>
    <row r="61">
      <c r="A61" s="7" t="s">
        <v>26</v>
      </c>
      <c r="B61" s="7" t="s">
        <v>35</v>
      </c>
      <c r="C61" s="7" t="s">
        <v>36</v>
      </c>
      <c r="D61" s="7" t="s">
        <v>343</v>
      </c>
      <c r="E61" s="7" t="s">
        <v>180</v>
      </c>
      <c r="F61" s="7">
        <v>95.0</v>
      </c>
      <c r="G61" s="7">
        <v>1.0</v>
      </c>
      <c r="H61" s="17"/>
      <c r="I61" s="7">
        <v>0.0</v>
      </c>
      <c r="J61" s="7">
        <v>1.0</v>
      </c>
    </row>
    <row r="62">
      <c r="A62" s="7" t="s">
        <v>26</v>
      </c>
      <c r="B62" s="7" t="s">
        <v>35</v>
      </c>
      <c r="C62" s="7" t="s">
        <v>36</v>
      </c>
      <c r="D62" s="7" t="s">
        <v>242</v>
      </c>
      <c r="E62" s="7" t="s">
        <v>180</v>
      </c>
      <c r="F62" s="7">
        <v>95.0</v>
      </c>
      <c r="G62" s="7">
        <v>1.0</v>
      </c>
      <c r="H62" s="17"/>
      <c r="I62" s="7">
        <v>0.0</v>
      </c>
      <c r="J62" s="7">
        <v>1.0</v>
      </c>
    </row>
    <row r="63">
      <c r="A63" s="7" t="s">
        <v>26</v>
      </c>
      <c r="B63" s="7" t="s">
        <v>35</v>
      </c>
      <c r="C63" s="7" t="s">
        <v>36</v>
      </c>
      <c r="D63" s="7" t="s">
        <v>37</v>
      </c>
      <c r="E63" s="7" t="s">
        <v>180</v>
      </c>
      <c r="F63" s="7">
        <v>95.0</v>
      </c>
      <c r="G63" s="7">
        <v>1.0</v>
      </c>
      <c r="H63" s="17"/>
      <c r="I63" s="7">
        <v>0.0</v>
      </c>
      <c r="J63" s="7">
        <v>1.0</v>
      </c>
    </row>
    <row r="64">
      <c r="A64" s="7" t="s">
        <v>26</v>
      </c>
      <c r="B64" s="7" t="s">
        <v>35</v>
      </c>
      <c r="C64" s="7" t="s">
        <v>36</v>
      </c>
      <c r="D64" s="7" t="s">
        <v>343</v>
      </c>
      <c r="E64" s="7" t="s">
        <v>178</v>
      </c>
      <c r="F64" s="7">
        <v>98.0</v>
      </c>
      <c r="G64" s="7">
        <v>1.0</v>
      </c>
      <c r="H64" s="17"/>
      <c r="I64" s="7">
        <v>0.0</v>
      </c>
      <c r="J64" s="7">
        <v>1.0</v>
      </c>
    </row>
    <row r="65">
      <c r="A65" s="7" t="s">
        <v>26</v>
      </c>
      <c r="B65" s="7" t="s">
        <v>35</v>
      </c>
      <c r="C65" s="7" t="s">
        <v>36</v>
      </c>
      <c r="D65" s="7" t="s">
        <v>242</v>
      </c>
      <c r="E65" s="7" t="s">
        <v>178</v>
      </c>
      <c r="F65" s="7">
        <v>98.0</v>
      </c>
      <c r="G65" s="7">
        <v>1.0</v>
      </c>
      <c r="H65" s="17"/>
      <c r="I65" s="7">
        <v>0.0</v>
      </c>
      <c r="J65" s="7">
        <v>1.0</v>
      </c>
    </row>
    <row r="66">
      <c r="A66" s="7" t="s">
        <v>26</v>
      </c>
      <c r="B66" s="7" t="s">
        <v>35</v>
      </c>
      <c r="C66" s="7" t="s">
        <v>36</v>
      </c>
      <c r="D66" s="7" t="s">
        <v>37</v>
      </c>
      <c r="E66" s="7" t="s">
        <v>178</v>
      </c>
      <c r="F66" s="7">
        <v>98.0</v>
      </c>
      <c r="G66" s="7">
        <v>1.0</v>
      </c>
      <c r="H66" s="17"/>
      <c r="I66" s="7">
        <v>0.0</v>
      </c>
      <c r="J66" s="7">
        <v>1.0</v>
      </c>
    </row>
    <row r="67">
      <c r="A67" s="7" t="s">
        <v>26</v>
      </c>
      <c r="B67" s="7" t="s">
        <v>35</v>
      </c>
      <c r="C67" s="7" t="s">
        <v>101</v>
      </c>
      <c r="D67" s="7" t="s">
        <v>103</v>
      </c>
      <c r="E67" s="7" t="s">
        <v>176</v>
      </c>
      <c r="F67" s="7">
        <v>100.0</v>
      </c>
      <c r="G67" s="7">
        <v>1.0</v>
      </c>
      <c r="H67" s="17"/>
      <c r="I67" s="7">
        <v>1.0</v>
      </c>
      <c r="J67" s="7">
        <v>1.0</v>
      </c>
    </row>
    <row r="68">
      <c r="A68" s="7" t="s">
        <v>26</v>
      </c>
      <c r="B68" s="7" t="s">
        <v>35</v>
      </c>
      <c r="C68" s="7" t="s">
        <v>36</v>
      </c>
      <c r="D68" s="7" t="s">
        <v>80</v>
      </c>
      <c r="E68" s="7" t="s">
        <v>387</v>
      </c>
      <c r="F68" s="7">
        <v>95.0</v>
      </c>
      <c r="G68" s="7">
        <v>1.0</v>
      </c>
      <c r="H68" s="17"/>
      <c r="I68" s="7">
        <v>0.0</v>
      </c>
      <c r="J68" s="7">
        <v>1.0</v>
      </c>
    </row>
    <row r="69">
      <c r="A69" s="7" t="s">
        <v>26</v>
      </c>
      <c r="B69" s="7" t="s">
        <v>35</v>
      </c>
      <c r="C69" s="7" t="s">
        <v>36</v>
      </c>
      <c r="D69" s="7" t="s">
        <v>80</v>
      </c>
      <c r="E69" s="7" t="s">
        <v>389</v>
      </c>
      <c r="F69" s="7">
        <v>98.0</v>
      </c>
      <c r="G69" s="7">
        <v>1.0</v>
      </c>
      <c r="H69" s="17"/>
      <c r="I69" s="7">
        <v>0.0</v>
      </c>
      <c r="J69" s="7">
        <v>1.0</v>
      </c>
    </row>
    <row r="70">
      <c r="A70" s="7" t="s">
        <v>26</v>
      </c>
      <c r="B70" s="7" t="s">
        <v>35</v>
      </c>
      <c r="C70" s="7" t="s">
        <v>36</v>
      </c>
      <c r="D70" s="7" t="s">
        <v>80</v>
      </c>
      <c r="E70" s="7" t="s">
        <v>390</v>
      </c>
      <c r="F70" s="7">
        <v>95.0</v>
      </c>
      <c r="G70" s="7">
        <v>1.0</v>
      </c>
      <c r="H70" s="17"/>
      <c r="I70" s="7">
        <v>0.0</v>
      </c>
      <c r="J70" s="7">
        <v>1.0</v>
      </c>
    </row>
    <row r="71">
      <c r="A71" s="7" t="s">
        <v>26</v>
      </c>
      <c r="B71" s="7" t="s">
        <v>35</v>
      </c>
      <c r="C71" s="7" t="s">
        <v>36</v>
      </c>
      <c r="D71" s="7" t="s">
        <v>80</v>
      </c>
      <c r="E71" s="7" t="s">
        <v>392</v>
      </c>
      <c r="F71" s="7">
        <v>98.0</v>
      </c>
      <c r="G71" s="7">
        <v>1.0</v>
      </c>
      <c r="H71" s="17"/>
      <c r="I71" s="7">
        <v>0.0</v>
      </c>
      <c r="J71" s="7">
        <v>1.0</v>
      </c>
    </row>
    <row r="72">
      <c r="A72" s="7" t="s">
        <v>26</v>
      </c>
      <c r="B72" s="7" t="s">
        <v>35</v>
      </c>
      <c r="C72" s="7" t="s">
        <v>36</v>
      </c>
      <c r="D72" s="7" t="s">
        <v>80</v>
      </c>
      <c r="E72" s="7" t="s">
        <v>395</v>
      </c>
      <c r="F72" s="7">
        <v>95.0</v>
      </c>
      <c r="G72" s="7">
        <v>1.0</v>
      </c>
      <c r="H72" s="17"/>
      <c r="I72" s="7">
        <v>0.0</v>
      </c>
      <c r="J72" s="7">
        <v>1.0</v>
      </c>
    </row>
    <row r="73">
      <c r="A73" s="7" t="s">
        <v>26</v>
      </c>
      <c r="B73" s="7" t="s">
        <v>35</v>
      </c>
      <c r="C73" s="7" t="s">
        <v>36</v>
      </c>
      <c r="D73" s="7" t="s">
        <v>80</v>
      </c>
      <c r="E73" s="7" t="s">
        <v>396</v>
      </c>
      <c r="F73" s="7">
        <v>98.0</v>
      </c>
      <c r="G73" s="7">
        <v>1.0</v>
      </c>
      <c r="H73" s="17"/>
      <c r="I73" s="7">
        <v>0.0</v>
      </c>
      <c r="J73" s="7">
        <v>1.0</v>
      </c>
    </row>
    <row r="74">
      <c r="A74" s="7" t="s">
        <v>26</v>
      </c>
      <c r="B74" s="7" t="s">
        <v>35</v>
      </c>
      <c r="C74" s="7" t="s">
        <v>36</v>
      </c>
      <c r="D74" s="7" t="s">
        <v>37</v>
      </c>
      <c r="E74" s="7" t="s">
        <v>400</v>
      </c>
      <c r="F74" s="7">
        <v>95.0</v>
      </c>
      <c r="G74" s="7">
        <v>1.0</v>
      </c>
      <c r="H74" s="17"/>
      <c r="I74" s="7">
        <v>0.0</v>
      </c>
      <c r="J74" s="7">
        <v>1.0</v>
      </c>
    </row>
    <row r="75">
      <c r="A75" s="7" t="s">
        <v>26</v>
      </c>
      <c r="B75" s="7" t="s">
        <v>35</v>
      </c>
      <c r="C75" s="7" t="s">
        <v>36</v>
      </c>
      <c r="D75" s="7" t="s">
        <v>37</v>
      </c>
      <c r="E75" s="7" t="s">
        <v>403</v>
      </c>
      <c r="F75" s="7">
        <v>98.0</v>
      </c>
      <c r="G75" s="7">
        <v>1.0</v>
      </c>
      <c r="H75" s="17"/>
      <c r="I75" s="7">
        <v>0.0</v>
      </c>
      <c r="J75" s="7">
        <v>1.0</v>
      </c>
    </row>
    <row r="76">
      <c r="A76" s="7" t="s">
        <v>26</v>
      </c>
      <c r="B76" s="7" t="s">
        <v>35</v>
      </c>
      <c r="C76" s="7" t="s">
        <v>36</v>
      </c>
      <c r="D76" s="7" t="s">
        <v>37</v>
      </c>
      <c r="E76" s="7" t="s">
        <v>408</v>
      </c>
      <c r="F76" s="7">
        <v>95.0</v>
      </c>
      <c r="G76" s="7">
        <v>1.0</v>
      </c>
      <c r="H76" s="17"/>
      <c r="I76" s="7">
        <v>0.0</v>
      </c>
      <c r="J76" s="7">
        <v>1.0</v>
      </c>
    </row>
    <row r="77">
      <c r="A77" s="7" t="s">
        <v>26</v>
      </c>
      <c r="B77" s="7" t="s">
        <v>35</v>
      </c>
      <c r="C77" s="7" t="s">
        <v>36</v>
      </c>
      <c r="D77" s="7" t="s">
        <v>37</v>
      </c>
      <c r="E77" s="7" t="s">
        <v>409</v>
      </c>
      <c r="F77" s="7">
        <v>98.0</v>
      </c>
      <c r="G77" s="7">
        <v>1.0</v>
      </c>
      <c r="H77" s="17"/>
      <c r="I77" s="7">
        <v>0.0</v>
      </c>
      <c r="J77" s="7">
        <v>1.0</v>
      </c>
    </row>
    <row r="78">
      <c r="A78" s="7" t="s">
        <v>26</v>
      </c>
      <c r="B78" s="7" t="s">
        <v>35</v>
      </c>
      <c r="C78" s="7" t="s">
        <v>54</v>
      </c>
      <c r="D78" s="7" t="s">
        <v>106</v>
      </c>
      <c r="E78" s="7" t="s">
        <v>173</v>
      </c>
      <c r="F78" s="7">
        <v>68.0</v>
      </c>
      <c r="G78" s="7">
        <v>1.0</v>
      </c>
      <c r="H78" s="17"/>
      <c r="I78" s="7">
        <v>5.0</v>
      </c>
      <c r="J78" s="7">
        <v>6.0</v>
      </c>
    </row>
    <row r="79">
      <c r="A79" s="7" t="s">
        <v>26</v>
      </c>
      <c r="B79" s="7" t="s">
        <v>35</v>
      </c>
      <c r="C79" s="7" t="s">
        <v>36</v>
      </c>
      <c r="D79" s="7" t="s">
        <v>37</v>
      </c>
      <c r="E79" s="7" t="s">
        <v>411</v>
      </c>
      <c r="F79" s="7">
        <v>95.0</v>
      </c>
      <c r="G79" s="7">
        <v>1.0</v>
      </c>
      <c r="H79" s="17"/>
      <c r="I79" s="7">
        <v>0.0</v>
      </c>
      <c r="J79" s="7">
        <v>1.0</v>
      </c>
    </row>
    <row r="80">
      <c r="A80" s="7" t="s">
        <v>26</v>
      </c>
      <c r="B80" s="7" t="s">
        <v>35</v>
      </c>
      <c r="C80" s="7" t="s">
        <v>36</v>
      </c>
      <c r="D80" s="7" t="s">
        <v>37</v>
      </c>
      <c r="E80" s="7" t="s">
        <v>414</v>
      </c>
      <c r="F80" s="7">
        <v>98.0</v>
      </c>
      <c r="G80" s="7">
        <v>1.0</v>
      </c>
      <c r="H80" s="17"/>
      <c r="I80" s="7">
        <v>0.0</v>
      </c>
      <c r="J80" s="7">
        <v>1.0</v>
      </c>
    </row>
    <row r="81">
      <c r="A81" s="7" t="s">
        <v>26</v>
      </c>
      <c r="B81" s="7" t="s">
        <v>35</v>
      </c>
      <c r="C81" s="7" t="s">
        <v>54</v>
      </c>
      <c r="D81" s="7" t="s">
        <v>56</v>
      </c>
      <c r="E81" s="7" t="s">
        <v>433</v>
      </c>
      <c r="F81" s="7">
        <v>71.0</v>
      </c>
      <c r="G81" s="7">
        <v>1.0</v>
      </c>
      <c r="H81" s="17"/>
      <c r="I81" s="7">
        <v>6.0</v>
      </c>
      <c r="J81" s="7">
        <v>6.0</v>
      </c>
    </row>
    <row r="82">
      <c r="A82" s="7" t="s">
        <v>26</v>
      </c>
      <c r="B82" s="7" t="s">
        <v>35</v>
      </c>
      <c r="C82" s="7" t="s">
        <v>54</v>
      </c>
      <c r="D82" s="7" t="s">
        <v>56</v>
      </c>
      <c r="E82" s="7" t="s">
        <v>434</v>
      </c>
      <c r="F82" s="7">
        <v>90.0</v>
      </c>
      <c r="G82" s="7">
        <v>1.0</v>
      </c>
      <c r="H82" s="17"/>
      <c r="I82" s="7">
        <v>4.0</v>
      </c>
      <c r="J82" s="7">
        <v>1.0</v>
      </c>
    </row>
    <row r="83">
      <c r="A83" s="7" t="s">
        <v>26</v>
      </c>
      <c r="B83" s="7" t="s">
        <v>35</v>
      </c>
      <c r="C83" s="7" t="s">
        <v>36</v>
      </c>
      <c r="D83" s="7" t="s">
        <v>80</v>
      </c>
      <c r="E83" s="7" t="s">
        <v>435</v>
      </c>
      <c r="F83" s="7">
        <v>95.0</v>
      </c>
      <c r="G83" s="7">
        <v>1.0</v>
      </c>
      <c r="H83" s="17"/>
      <c r="I83" s="7">
        <v>0.0</v>
      </c>
      <c r="J83" s="7">
        <v>1.0</v>
      </c>
    </row>
    <row r="84">
      <c r="A84" s="7" t="s">
        <v>26</v>
      </c>
      <c r="B84" s="7" t="s">
        <v>35</v>
      </c>
      <c r="C84" s="7" t="s">
        <v>36</v>
      </c>
      <c r="D84" s="7" t="s">
        <v>80</v>
      </c>
      <c r="E84" s="7" t="s">
        <v>437</v>
      </c>
      <c r="F84" s="7">
        <v>98.0</v>
      </c>
      <c r="G84" s="7">
        <v>1.0</v>
      </c>
      <c r="H84" s="17"/>
      <c r="I84" s="7">
        <v>0.0</v>
      </c>
      <c r="J84" s="7">
        <v>1.0</v>
      </c>
    </row>
    <row r="85">
      <c r="A85" s="7" t="s">
        <v>26</v>
      </c>
      <c r="B85" s="7" t="s">
        <v>35</v>
      </c>
      <c r="C85" s="7" t="s">
        <v>36</v>
      </c>
      <c r="D85" s="7" t="s">
        <v>80</v>
      </c>
      <c r="E85" s="7" t="s">
        <v>440</v>
      </c>
      <c r="F85" s="7">
        <v>95.0</v>
      </c>
      <c r="G85" s="7">
        <v>1.0</v>
      </c>
      <c r="H85" s="17"/>
      <c r="I85" s="7">
        <v>0.0</v>
      </c>
      <c r="J85" s="7">
        <v>1.0</v>
      </c>
    </row>
    <row r="86">
      <c r="A86" s="7" t="s">
        <v>26</v>
      </c>
      <c r="B86" s="7" t="s">
        <v>35</v>
      </c>
      <c r="C86" s="7" t="s">
        <v>36</v>
      </c>
      <c r="D86" s="7" t="s">
        <v>80</v>
      </c>
      <c r="E86" s="7" t="s">
        <v>445</v>
      </c>
      <c r="F86" s="7">
        <v>98.0</v>
      </c>
      <c r="G86" s="7">
        <v>1.0</v>
      </c>
      <c r="H86" s="17"/>
      <c r="I86" s="7">
        <v>0.0</v>
      </c>
      <c r="J86" s="7">
        <v>1.0</v>
      </c>
    </row>
    <row r="87">
      <c r="A87" s="7" t="s">
        <v>26</v>
      </c>
      <c r="B87" s="7" t="s">
        <v>35</v>
      </c>
      <c r="C87" s="7" t="s">
        <v>36</v>
      </c>
      <c r="D87" s="7" t="s">
        <v>83</v>
      </c>
      <c r="E87" s="7" t="s">
        <v>168</v>
      </c>
      <c r="F87" s="7">
        <v>95.0</v>
      </c>
      <c r="G87" s="7">
        <v>1.0</v>
      </c>
      <c r="H87" s="17"/>
      <c r="I87" s="7">
        <v>0.0</v>
      </c>
      <c r="J87" s="7">
        <v>1.0</v>
      </c>
    </row>
    <row r="88">
      <c r="A88" s="7" t="s">
        <v>26</v>
      </c>
      <c r="B88" s="7" t="s">
        <v>35</v>
      </c>
      <c r="C88" s="7" t="s">
        <v>36</v>
      </c>
      <c r="D88" s="7" t="s">
        <v>83</v>
      </c>
      <c r="E88" s="7" t="s">
        <v>167</v>
      </c>
      <c r="F88" s="7">
        <v>98.0</v>
      </c>
      <c r="G88" s="7">
        <v>1.0</v>
      </c>
      <c r="H88" s="17"/>
      <c r="I88" s="7">
        <v>0.0</v>
      </c>
      <c r="J88" s="7">
        <v>1.0</v>
      </c>
    </row>
    <row r="89">
      <c r="A89" s="7" t="s">
        <v>26</v>
      </c>
      <c r="B89" s="7" t="s">
        <v>35</v>
      </c>
      <c r="C89" s="7" t="s">
        <v>36</v>
      </c>
      <c r="D89" s="7" t="s">
        <v>94</v>
      </c>
      <c r="E89" s="7" t="s">
        <v>421</v>
      </c>
      <c r="F89" s="7">
        <v>95.0</v>
      </c>
      <c r="G89" s="7">
        <v>1.0</v>
      </c>
      <c r="H89" s="17"/>
      <c r="I89" s="7">
        <v>0.0</v>
      </c>
      <c r="J89" s="7">
        <v>1.0</v>
      </c>
    </row>
    <row r="90">
      <c r="A90" s="7" t="s">
        <v>26</v>
      </c>
      <c r="B90" s="7" t="s">
        <v>35</v>
      </c>
      <c r="C90" s="7" t="s">
        <v>36</v>
      </c>
      <c r="D90" s="7" t="s">
        <v>94</v>
      </c>
      <c r="E90" s="7" t="s">
        <v>420</v>
      </c>
      <c r="F90" s="7">
        <v>98.0</v>
      </c>
      <c r="G90" s="7">
        <v>1.0</v>
      </c>
      <c r="H90" s="17"/>
      <c r="I90" s="7">
        <v>0.0</v>
      </c>
      <c r="J90" s="7">
        <v>1.0</v>
      </c>
    </row>
    <row r="91">
      <c r="A91" s="7" t="s">
        <v>26</v>
      </c>
      <c r="B91" s="7" t="s">
        <v>35</v>
      </c>
      <c r="C91" s="7" t="s">
        <v>99</v>
      </c>
      <c r="D91" s="7" t="s">
        <v>100</v>
      </c>
      <c r="E91" s="7" t="s">
        <v>418</v>
      </c>
      <c r="F91" s="7">
        <v>95.0</v>
      </c>
      <c r="G91" s="7">
        <v>1.0</v>
      </c>
      <c r="H91" s="17"/>
      <c r="I91" s="7">
        <v>0.0</v>
      </c>
      <c r="J91" s="7">
        <v>1.0</v>
      </c>
    </row>
    <row r="92">
      <c r="A92" s="7" t="s">
        <v>26</v>
      </c>
      <c r="B92" s="7" t="s">
        <v>35</v>
      </c>
      <c r="C92" s="7" t="s">
        <v>99</v>
      </c>
      <c r="D92" s="7" t="s">
        <v>100</v>
      </c>
      <c r="E92" s="7" t="s">
        <v>417</v>
      </c>
      <c r="F92" s="7">
        <v>98.0</v>
      </c>
      <c r="G92" s="7">
        <v>1.0</v>
      </c>
      <c r="H92" s="17"/>
      <c r="I92" s="7">
        <v>0.0</v>
      </c>
      <c r="J92" s="7">
        <v>1.0</v>
      </c>
    </row>
    <row r="93">
      <c r="A93" s="7" t="s">
        <v>26</v>
      </c>
      <c r="B93" s="7" t="s">
        <v>35</v>
      </c>
      <c r="C93" s="7" t="s">
        <v>36</v>
      </c>
      <c r="D93" s="7" t="s">
        <v>48</v>
      </c>
      <c r="E93" s="7" t="s">
        <v>166</v>
      </c>
      <c r="F93" s="7">
        <v>95.0</v>
      </c>
      <c r="G93" s="7">
        <v>1.0</v>
      </c>
      <c r="H93" s="17"/>
      <c r="I93" s="7">
        <v>2.0</v>
      </c>
      <c r="J93" s="7">
        <v>1.0</v>
      </c>
    </row>
    <row r="94">
      <c r="A94" s="7" t="s">
        <v>26</v>
      </c>
      <c r="B94" s="7" t="s">
        <v>35</v>
      </c>
      <c r="C94" s="7" t="s">
        <v>36</v>
      </c>
      <c r="D94" s="7" t="s">
        <v>48</v>
      </c>
      <c r="E94" s="7" t="s">
        <v>165</v>
      </c>
      <c r="F94" s="7">
        <v>98.0</v>
      </c>
      <c r="G94" s="7">
        <v>1.0</v>
      </c>
      <c r="H94" s="17"/>
      <c r="I94" s="7">
        <v>2.0</v>
      </c>
      <c r="J94" s="7">
        <v>1.0</v>
      </c>
    </row>
    <row r="95">
      <c r="A95" s="7" t="s">
        <v>26</v>
      </c>
      <c r="B95" s="7" t="s">
        <v>35</v>
      </c>
      <c r="C95" s="7" t="s">
        <v>36</v>
      </c>
      <c r="D95" s="7" t="s">
        <v>48</v>
      </c>
      <c r="E95" s="7" t="s">
        <v>164</v>
      </c>
      <c r="F95" s="7">
        <v>95.0</v>
      </c>
      <c r="G95" s="7">
        <v>1.0</v>
      </c>
      <c r="H95" s="17"/>
      <c r="I95" s="7">
        <v>1.0</v>
      </c>
      <c r="J95" s="7">
        <v>1.0</v>
      </c>
    </row>
    <row r="96">
      <c r="A96" s="7" t="s">
        <v>26</v>
      </c>
      <c r="B96" s="7" t="s">
        <v>35</v>
      </c>
      <c r="C96" s="7" t="s">
        <v>36</v>
      </c>
      <c r="D96" s="7" t="s">
        <v>48</v>
      </c>
      <c r="E96" s="7" t="s">
        <v>160</v>
      </c>
      <c r="F96" s="7">
        <v>98.0</v>
      </c>
      <c r="G96" s="7">
        <v>1.0</v>
      </c>
      <c r="H96" s="17"/>
      <c r="I96" s="7">
        <v>1.0</v>
      </c>
      <c r="J96" s="7">
        <v>1.0</v>
      </c>
    </row>
    <row r="97">
      <c r="A97" s="7" t="s">
        <v>26</v>
      </c>
      <c r="B97" s="7" t="s">
        <v>35</v>
      </c>
      <c r="C97" s="7" t="s">
        <v>36</v>
      </c>
      <c r="D97" s="7" t="s">
        <v>153</v>
      </c>
      <c r="E97" s="7" t="s">
        <v>158</v>
      </c>
      <c r="F97" s="7">
        <v>95.0</v>
      </c>
      <c r="G97" s="7">
        <v>1.0</v>
      </c>
      <c r="H97" s="17"/>
      <c r="I97" s="7">
        <v>1.0</v>
      </c>
      <c r="J97" s="7">
        <v>1.0</v>
      </c>
    </row>
    <row r="98">
      <c r="A98" s="7" t="s">
        <v>26</v>
      </c>
      <c r="B98" s="7" t="s">
        <v>35</v>
      </c>
      <c r="C98" s="7" t="s">
        <v>36</v>
      </c>
      <c r="D98" s="7" t="s">
        <v>153</v>
      </c>
      <c r="E98" s="7" t="s">
        <v>157</v>
      </c>
      <c r="F98" s="7">
        <v>98.0</v>
      </c>
      <c r="G98" s="7">
        <v>1.0</v>
      </c>
      <c r="H98" s="17"/>
      <c r="I98" s="7">
        <v>1.0</v>
      </c>
      <c r="J98" s="7">
        <v>1.0</v>
      </c>
    </row>
    <row r="99">
      <c r="A99" s="7" t="s">
        <v>26</v>
      </c>
      <c r="B99" s="7" t="s">
        <v>35</v>
      </c>
      <c r="C99" s="7" t="s">
        <v>36</v>
      </c>
      <c r="D99" s="7" t="s">
        <v>83</v>
      </c>
      <c r="E99" s="7" t="s">
        <v>156</v>
      </c>
      <c r="F99" s="7">
        <v>87.0</v>
      </c>
      <c r="G99" s="7">
        <v>1.0</v>
      </c>
      <c r="H99" s="17"/>
      <c r="I99" s="7">
        <v>2.0</v>
      </c>
      <c r="J99" s="7">
        <v>2.0</v>
      </c>
    </row>
    <row r="100">
      <c r="A100" s="7" t="s">
        <v>26</v>
      </c>
      <c r="B100" s="7" t="s">
        <v>35</v>
      </c>
      <c r="C100" s="7" t="s">
        <v>36</v>
      </c>
      <c r="D100" s="7" t="s">
        <v>153</v>
      </c>
      <c r="E100" s="7" t="s">
        <v>154</v>
      </c>
      <c r="F100" s="7">
        <v>72.0</v>
      </c>
      <c r="G100" s="7">
        <v>1.0</v>
      </c>
      <c r="H100" s="17"/>
      <c r="I100" s="7">
        <v>3.0</v>
      </c>
      <c r="J100" s="7">
        <v>5.0</v>
      </c>
    </row>
    <row r="101">
      <c r="A101" s="7" t="s">
        <v>26</v>
      </c>
      <c r="B101" s="7" t="s">
        <v>35</v>
      </c>
      <c r="C101" s="7" t="s">
        <v>36</v>
      </c>
      <c r="D101" s="7" t="s">
        <v>80</v>
      </c>
      <c r="E101" s="7" t="s">
        <v>152</v>
      </c>
      <c r="F101" s="7">
        <v>78.0</v>
      </c>
      <c r="G101" s="7">
        <v>1.0</v>
      </c>
      <c r="H101" s="17"/>
      <c r="I101" s="7">
        <v>0.0</v>
      </c>
      <c r="J101" s="7">
        <v>4.0</v>
      </c>
    </row>
    <row r="102">
      <c r="A102" s="7" t="s">
        <v>26</v>
      </c>
      <c r="B102" s="7" t="s">
        <v>35</v>
      </c>
      <c r="C102" s="7" t="s">
        <v>36</v>
      </c>
      <c r="D102" s="7" t="s">
        <v>50</v>
      </c>
      <c r="E102" s="7" t="s">
        <v>151</v>
      </c>
      <c r="F102" s="7">
        <v>95.0</v>
      </c>
      <c r="G102" s="7">
        <v>1.0</v>
      </c>
      <c r="H102" s="17"/>
      <c r="I102" s="7">
        <v>1.0</v>
      </c>
      <c r="J102" s="7">
        <v>1.0</v>
      </c>
    </row>
    <row r="103">
      <c r="A103" s="7" t="s">
        <v>26</v>
      </c>
      <c r="B103" s="7" t="s">
        <v>35</v>
      </c>
      <c r="C103" s="7" t="s">
        <v>36</v>
      </c>
      <c r="D103" s="7" t="s">
        <v>94</v>
      </c>
      <c r="E103" s="7" t="s">
        <v>151</v>
      </c>
      <c r="F103" s="7">
        <v>95.0</v>
      </c>
      <c r="G103" s="7">
        <v>1.0</v>
      </c>
      <c r="H103" s="17"/>
      <c r="I103" s="7">
        <v>1.0</v>
      </c>
      <c r="J103" s="7">
        <v>1.0</v>
      </c>
    </row>
    <row r="104">
      <c r="A104" s="7" t="s">
        <v>26</v>
      </c>
      <c r="B104" s="7" t="s">
        <v>35</v>
      </c>
      <c r="C104" s="7" t="s">
        <v>99</v>
      </c>
      <c r="D104" s="7" t="s">
        <v>100</v>
      </c>
      <c r="E104" s="7" t="s">
        <v>151</v>
      </c>
      <c r="F104" s="7">
        <v>95.0</v>
      </c>
      <c r="G104" s="7">
        <v>1.0</v>
      </c>
      <c r="H104" s="17"/>
      <c r="I104" s="7">
        <v>1.0</v>
      </c>
      <c r="J104" s="7">
        <v>1.0</v>
      </c>
    </row>
    <row r="105">
      <c r="A105" s="7" t="s">
        <v>26</v>
      </c>
      <c r="B105" s="7" t="s">
        <v>35</v>
      </c>
      <c r="C105" s="7" t="s">
        <v>36</v>
      </c>
      <c r="D105" s="7" t="s">
        <v>50</v>
      </c>
      <c r="E105" s="7" t="s">
        <v>149</v>
      </c>
      <c r="F105" s="7">
        <v>98.0</v>
      </c>
      <c r="G105" s="7">
        <v>1.0</v>
      </c>
      <c r="H105" s="17"/>
      <c r="I105" s="7">
        <v>1.0</v>
      </c>
      <c r="J105" s="7">
        <v>1.0</v>
      </c>
    </row>
    <row r="106">
      <c r="A106" s="7" t="s">
        <v>26</v>
      </c>
      <c r="B106" s="7" t="s">
        <v>35</v>
      </c>
      <c r="C106" s="7" t="s">
        <v>36</v>
      </c>
      <c r="D106" s="7" t="s">
        <v>94</v>
      </c>
      <c r="E106" s="7" t="s">
        <v>149</v>
      </c>
      <c r="F106" s="7">
        <v>98.0</v>
      </c>
      <c r="G106" s="7">
        <v>1.0</v>
      </c>
      <c r="H106" s="17"/>
      <c r="I106" s="7">
        <v>1.0</v>
      </c>
      <c r="J106" s="7">
        <v>1.0</v>
      </c>
    </row>
    <row r="107">
      <c r="A107" s="7" t="s">
        <v>26</v>
      </c>
      <c r="B107" s="7" t="s">
        <v>35</v>
      </c>
      <c r="C107" s="7" t="s">
        <v>99</v>
      </c>
      <c r="D107" s="7" t="s">
        <v>100</v>
      </c>
      <c r="E107" s="7" t="s">
        <v>149</v>
      </c>
      <c r="F107" s="7">
        <v>98.0</v>
      </c>
      <c r="G107" s="7">
        <v>1.0</v>
      </c>
      <c r="H107" s="17"/>
      <c r="I107" s="7">
        <v>1.0</v>
      </c>
      <c r="J107" s="7">
        <v>1.0</v>
      </c>
    </row>
    <row r="108">
      <c r="A108" s="7" t="s">
        <v>26</v>
      </c>
      <c r="B108" s="7" t="s">
        <v>35</v>
      </c>
      <c r="C108" s="7" t="s">
        <v>60</v>
      </c>
      <c r="D108" s="7" t="s">
        <v>61</v>
      </c>
      <c r="E108" s="7" t="s">
        <v>385</v>
      </c>
      <c r="F108" s="7">
        <v>78.0</v>
      </c>
      <c r="G108" s="7">
        <v>1.0</v>
      </c>
      <c r="H108" s="17"/>
      <c r="I108" s="7">
        <v>0.0</v>
      </c>
      <c r="J108" s="7">
        <v>3.0</v>
      </c>
    </row>
    <row r="109">
      <c r="A109" s="7" t="s">
        <v>26</v>
      </c>
      <c r="B109" s="7" t="s">
        <v>35</v>
      </c>
      <c r="C109" s="7" t="s">
        <v>60</v>
      </c>
      <c r="D109" s="7" t="s">
        <v>61</v>
      </c>
      <c r="E109" s="7" t="s">
        <v>384</v>
      </c>
      <c r="F109" s="7">
        <v>78.0</v>
      </c>
      <c r="G109" s="7">
        <v>1.0</v>
      </c>
      <c r="H109" s="17"/>
      <c r="I109" s="7">
        <v>0.0</v>
      </c>
      <c r="J109" s="7">
        <v>3.0</v>
      </c>
    </row>
    <row r="110">
      <c r="A110" s="7" t="s">
        <v>26</v>
      </c>
      <c r="B110" s="7" t="s">
        <v>35</v>
      </c>
      <c r="C110" s="7" t="s">
        <v>36</v>
      </c>
      <c r="D110" s="7" t="s">
        <v>153</v>
      </c>
      <c r="E110" s="7" t="s">
        <v>499</v>
      </c>
      <c r="F110" s="7">
        <v>95.0</v>
      </c>
      <c r="G110" s="7">
        <v>1.0</v>
      </c>
      <c r="H110" s="17"/>
      <c r="I110" s="7">
        <v>1.0</v>
      </c>
      <c r="J110" s="7">
        <v>1.0</v>
      </c>
    </row>
    <row r="111">
      <c r="A111" s="7" t="s">
        <v>26</v>
      </c>
      <c r="B111" s="7" t="s">
        <v>35</v>
      </c>
      <c r="C111" s="7" t="s">
        <v>36</v>
      </c>
      <c r="D111" s="7" t="s">
        <v>153</v>
      </c>
      <c r="E111" s="7" t="s">
        <v>500</v>
      </c>
      <c r="F111" s="7">
        <v>98.0</v>
      </c>
      <c r="G111" s="7">
        <v>1.0</v>
      </c>
      <c r="H111" s="17"/>
      <c r="I111" s="7">
        <v>1.0</v>
      </c>
      <c r="J111" s="7">
        <v>1.0</v>
      </c>
    </row>
    <row r="112">
      <c r="A112" s="7" t="s">
        <v>26</v>
      </c>
      <c r="B112" s="7" t="s">
        <v>35</v>
      </c>
      <c r="C112" s="7" t="s">
        <v>36</v>
      </c>
      <c r="D112" s="7" t="s">
        <v>242</v>
      </c>
      <c r="E112" s="7" t="s">
        <v>501</v>
      </c>
      <c r="F112" s="7">
        <v>100.0</v>
      </c>
      <c r="G112" s="7">
        <v>1.0</v>
      </c>
      <c r="H112" s="17"/>
      <c r="I112" s="7">
        <v>0.0</v>
      </c>
      <c r="J112" s="7">
        <v>1.0</v>
      </c>
    </row>
    <row r="113">
      <c r="A113" s="7" t="s">
        <v>26</v>
      </c>
      <c r="B113" s="7" t="s">
        <v>35</v>
      </c>
      <c r="C113" s="7" t="s">
        <v>36</v>
      </c>
      <c r="D113" s="7" t="s">
        <v>153</v>
      </c>
      <c r="E113" s="7" t="s">
        <v>503</v>
      </c>
      <c r="F113" s="7">
        <v>95.0</v>
      </c>
      <c r="G113" s="7">
        <v>1.0</v>
      </c>
      <c r="H113" s="17"/>
      <c r="I113" s="7">
        <v>0.0</v>
      </c>
      <c r="J113" s="7">
        <v>1.0</v>
      </c>
    </row>
    <row r="114">
      <c r="A114" s="7" t="s">
        <v>26</v>
      </c>
      <c r="B114" s="7" t="s">
        <v>35</v>
      </c>
      <c r="C114" s="7" t="s">
        <v>36</v>
      </c>
      <c r="D114" s="7" t="s">
        <v>153</v>
      </c>
      <c r="E114" s="7" t="s">
        <v>505</v>
      </c>
      <c r="F114" s="7">
        <v>98.0</v>
      </c>
      <c r="G114" s="7">
        <v>1.0</v>
      </c>
      <c r="H114" s="17"/>
      <c r="I114" s="7">
        <v>0.0</v>
      </c>
      <c r="J114" s="7">
        <v>1.0</v>
      </c>
    </row>
    <row r="115">
      <c r="A115" s="7" t="s">
        <v>26</v>
      </c>
      <c r="B115" s="7" t="s">
        <v>35</v>
      </c>
      <c r="C115" s="7" t="s">
        <v>36</v>
      </c>
      <c r="D115" s="7" t="s">
        <v>153</v>
      </c>
      <c r="E115" s="7" t="s">
        <v>506</v>
      </c>
      <c r="F115" s="7">
        <v>95.0</v>
      </c>
      <c r="G115" s="7">
        <v>1.0</v>
      </c>
      <c r="H115" s="17"/>
      <c r="I115" s="7">
        <v>2.0</v>
      </c>
      <c r="J115" s="7">
        <v>1.0</v>
      </c>
    </row>
    <row r="116">
      <c r="A116" s="7" t="s">
        <v>26</v>
      </c>
      <c r="B116" s="7" t="s">
        <v>35</v>
      </c>
      <c r="C116" s="7" t="s">
        <v>36</v>
      </c>
      <c r="D116" s="7" t="s">
        <v>153</v>
      </c>
      <c r="E116" s="7" t="s">
        <v>510</v>
      </c>
      <c r="F116" s="7">
        <v>98.0</v>
      </c>
      <c r="G116" s="7">
        <v>1.0</v>
      </c>
      <c r="H116" s="17"/>
      <c r="I116" s="7">
        <v>2.0</v>
      </c>
      <c r="J116" s="7">
        <v>1.0</v>
      </c>
    </row>
    <row r="117">
      <c r="A117" s="7" t="s">
        <v>26</v>
      </c>
      <c r="B117" s="7" t="s">
        <v>35</v>
      </c>
      <c r="C117" s="7" t="s">
        <v>36</v>
      </c>
      <c r="D117" s="7" t="s">
        <v>153</v>
      </c>
      <c r="E117" s="7" t="s">
        <v>513</v>
      </c>
      <c r="F117" s="7">
        <v>95.0</v>
      </c>
      <c r="G117" s="7">
        <v>1.0</v>
      </c>
      <c r="H117" s="17"/>
      <c r="I117" s="7">
        <v>0.0</v>
      </c>
      <c r="J117" s="7">
        <v>1.0</v>
      </c>
    </row>
    <row r="118">
      <c r="A118" s="7" t="s">
        <v>26</v>
      </c>
      <c r="B118" s="7" t="s">
        <v>35</v>
      </c>
      <c r="C118" s="7" t="s">
        <v>36</v>
      </c>
      <c r="D118" s="7" t="s">
        <v>153</v>
      </c>
      <c r="E118" s="7" t="s">
        <v>515</v>
      </c>
      <c r="F118" s="7">
        <v>98.0</v>
      </c>
      <c r="G118" s="7">
        <v>1.0</v>
      </c>
      <c r="H118" s="17"/>
      <c r="I118" s="7">
        <v>0.0</v>
      </c>
      <c r="J118" s="7">
        <v>1.0</v>
      </c>
    </row>
    <row r="119">
      <c r="A119" s="7" t="s">
        <v>26</v>
      </c>
      <c r="B119" s="7" t="s">
        <v>35</v>
      </c>
      <c r="C119" s="7" t="s">
        <v>36</v>
      </c>
      <c r="D119" s="7" t="s">
        <v>153</v>
      </c>
      <c r="E119" s="7" t="s">
        <v>516</v>
      </c>
      <c r="F119" s="7">
        <v>95.0</v>
      </c>
      <c r="G119" s="7">
        <v>1.0</v>
      </c>
      <c r="H119" s="17"/>
      <c r="I119" s="7">
        <v>0.0</v>
      </c>
      <c r="J119" s="7">
        <v>1.0</v>
      </c>
    </row>
    <row r="120">
      <c r="A120" s="7" t="s">
        <v>26</v>
      </c>
      <c r="B120" s="7" t="s">
        <v>35</v>
      </c>
      <c r="C120" s="7" t="s">
        <v>36</v>
      </c>
      <c r="D120" s="7" t="s">
        <v>153</v>
      </c>
      <c r="E120" s="7" t="s">
        <v>521</v>
      </c>
      <c r="F120" s="7">
        <v>98.0</v>
      </c>
      <c r="G120" s="7">
        <v>1.0</v>
      </c>
      <c r="H120" s="17"/>
      <c r="I120" s="7">
        <v>0.0</v>
      </c>
      <c r="J120" s="7">
        <v>1.0</v>
      </c>
    </row>
    <row r="121">
      <c r="A121" s="7" t="s">
        <v>26</v>
      </c>
      <c r="B121" s="7" t="s">
        <v>35</v>
      </c>
      <c r="C121" s="7" t="s">
        <v>101</v>
      </c>
      <c r="D121" s="7" t="s">
        <v>145</v>
      </c>
      <c r="E121" s="7" t="s">
        <v>148</v>
      </c>
      <c r="F121" s="7">
        <v>100.0</v>
      </c>
      <c r="G121" s="7">
        <v>1.0</v>
      </c>
      <c r="H121" s="17"/>
      <c r="I121" s="7">
        <v>0.0</v>
      </c>
      <c r="J121" s="7">
        <v>1.0</v>
      </c>
    </row>
    <row r="122">
      <c r="A122" s="7" t="s">
        <v>26</v>
      </c>
      <c r="B122" s="7" t="s">
        <v>35</v>
      </c>
      <c r="C122" s="7" t="s">
        <v>36</v>
      </c>
      <c r="D122" s="7" t="s">
        <v>37</v>
      </c>
      <c r="E122" s="7" t="s">
        <v>522</v>
      </c>
      <c r="F122" s="7">
        <v>95.0</v>
      </c>
      <c r="G122" s="7">
        <v>1.0</v>
      </c>
      <c r="H122" s="17"/>
      <c r="I122" s="7">
        <v>1.0</v>
      </c>
      <c r="J122" s="7">
        <v>1.0</v>
      </c>
    </row>
    <row r="123">
      <c r="A123" s="7" t="s">
        <v>26</v>
      </c>
      <c r="B123" s="7" t="s">
        <v>35</v>
      </c>
      <c r="C123" s="7" t="s">
        <v>36</v>
      </c>
      <c r="D123" s="7" t="s">
        <v>37</v>
      </c>
      <c r="E123" s="7" t="s">
        <v>525</v>
      </c>
      <c r="F123" s="7">
        <v>98.0</v>
      </c>
      <c r="G123" s="7">
        <v>1.0</v>
      </c>
      <c r="H123" s="17"/>
      <c r="I123" s="7">
        <v>1.0</v>
      </c>
      <c r="J123" s="7">
        <v>1.0</v>
      </c>
    </row>
    <row r="124">
      <c r="A124" s="7" t="s">
        <v>26</v>
      </c>
      <c r="B124" s="7" t="s">
        <v>35</v>
      </c>
      <c r="C124" s="7" t="s">
        <v>36</v>
      </c>
      <c r="D124" s="7" t="s">
        <v>343</v>
      </c>
      <c r="E124" s="7" t="s">
        <v>382</v>
      </c>
      <c r="F124" s="7">
        <v>95.0</v>
      </c>
      <c r="G124" s="7">
        <v>1.0</v>
      </c>
      <c r="H124" s="17"/>
      <c r="I124" s="7">
        <v>0.0</v>
      </c>
      <c r="J124" s="7">
        <v>1.0</v>
      </c>
    </row>
    <row r="125">
      <c r="A125" s="7" t="s">
        <v>26</v>
      </c>
      <c r="B125" s="7" t="s">
        <v>35</v>
      </c>
      <c r="C125" s="7" t="s">
        <v>36</v>
      </c>
      <c r="D125" s="7" t="s">
        <v>343</v>
      </c>
      <c r="E125" s="7" t="s">
        <v>381</v>
      </c>
      <c r="F125" s="7">
        <v>98.0</v>
      </c>
      <c r="G125" s="7">
        <v>1.0</v>
      </c>
      <c r="H125" s="17"/>
      <c r="I125" s="7">
        <v>0.0</v>
      </c>
      <c r="J125" s="7">
        <v>1.0</v>
      </c>
    </row>
    <row r="126">
      <c r="A126" s="7" t="s">
        <v>26</v>
      </c>
      <c r="B126" s="7" t="s">
        <v>35</v>
      </c>
      <c r="C126" s="7" t="s">
        <v>36</v>
      </c>
      <c r="D126" s="7" t="s">
        <v>80</v>
      </c>
      <c r="E126" s="7" t="s">
        <v>144</v>
      </c>
      <c r="F126" s="7">
        <v>95.0</v>
      </c>
      <c r="G126" s="7">
        <v>1.0</v>
      </c>
      <c r="H126" s="17"/>
      <c r="I126" s="7">
        <v>0.0</v>
      </c>
      <c r="J126" s="7">
        <v>1.0</v>
      </c>
    </row>
    <row r="127">
      <c r="A127" s="7" t="s">
        <v>26</v>
      </c>
      <c r="B127" s="7" t="s">
        <v>35</v>
      </c>
      <c r="C127" s="7" t="s">
        <v>36</v>
      </c>
      <c r="D127" s="7" t="s">
        <v>83</v>
      </c>
      <c r="E127" s="7" t="s">
        <v>144</v>
      </c>
      <c r="F127" s="7">
        <v>95.0</v>
      </c>
      <c r="G127" s="7">
        <v>1.0</v>
      </c>
      <c r="H127" s="17"/>
      <c r="I127" s="7">
        <v>0.0</v>
      </c>
      <c r="J127" s="7">
        <v>1.0</v>
      </c>
    </row>
    <row r="128">
      <c r="A128" s="7" t="s">
        <v>26</v>
      </c>
      <c r="B128" s="7" t="s">
        <v>35</v>
      </c>
      <c r="C128" s="7" t="s">
        <v>36</v>
      </c>
      <c r="D128" s="7" t="s">
        <v>80</v>
      </c>
      <c r="E128" s="7" t="s">
        <v>142</v>
      </c>
      <c r="F128" s="7">
        <v>98.0</v>
      </c>
      <c r="G128" s="7">
        <v>1.0</v>
      </c>
      <c r="H128" s="17"/>
      <c r="I128" s="7">
        <v>0.0</v>
      </c>
      <c r="J128" s="7">
        <v>1.0</v>
      </c>
    </row>
    <row r="129">
      <c r="A129" s="7" t="s">
        <v>26</v>
      </c>
      <c r="B129" s="7" t="s">
        <v>35</v>
      </c>
      <c r="C129" s="7" t="s">
        <v>36</v>
      </c>
      <c r="D129" s="7" t="s">
        <v>83</v>
      </c>
      <c r="E129" s="7" t="s">
        <v>142</v>
      </c>
      <c r="F129" s="7">
        <v>98.0</v>
      </c>
      <c r="G129" s="7">
        <v>1.0</v>
      </c>
      <c r="H129" s="17"/>
      <c r="I129" s="7">
        <v>0.0</v>
      </c>
      <c r="J129" s="7">
        <v>1.0</v>
      </c>
    </row>
    <row r="130">
      <c r="A130" s="7" t="s">
        <v>26</v>
      </c>
      <c r="B130" s="7" t="s">
        <v>35</v>
      </c>
      <c r="C130" s="7" t="s">
        <v>36</v>
      </c>
      <c r="D130" s="7" t="s">
        <v>48</v>
      </c>
      <c r="E130" s="7" t="s">
        <v>140</v>
      </c>
      <c r="F130" s="7">
        <v>95.0</v>
      </c>
      <c r="G130" s="7">
        <v>1.0</v>
      </c>
      <c r="H130" s="17"/>
      <c r="I130" s="7">
        <v>0.0</v>
      </c>
      <c r="J130" s="7">
        <v>1.0</v>
      </c>
    </row>
    <row r="131">
      <c r="A131" s="7" t="s">
        <v>26</v>
      </c>
      <c r="B131" s="7" t="s">
        <v>35</v>
      </c>
      <c r="C131" s="7" t="s">
        <v>36</v>
      </c>
      <c r="D131" s="7" t="s">
        <v>48</v>
      </c>
      <c r="E131" s="7" t="s">
        <v>138</v>
      </c>
      <c r="F131" s="7">
        <v>98.0</v>
      </c>
      <c r="G131" s="7">
        <v>1.0</v>
      </c>
      <c r="H131" s="17"/>
      <c r="I131" s="7">
        <v>0.0</v>
      </c>
      <c r="J131" s="7">
        <v>1.0</v>
      </c>
    </row>
    <row r="132">
      <c r="A132" s="7" t="s">
        <v>26</v>
      </c>
      <c r="B132" s="7" t="s">
        <v>35</v>
      </c>
      <c r="C132" s="7" t="s">
        <v>36</v>
      </c>
      <c r="D132" s="7" t="s">
        <v>48</v>
      </c>
      <c r="E132" s="7" t="s">
        <v>136</v>
      </c>
      <c r="F132" s="7">
        <v>95.0</v>
      </c>
      <c r="G132" s="7">
        <v>1.0</v>
      </c>
      <c r="H132" s="17"/>
      <c r="I132" s="7">
        <v>0.0</v>
      </c>
      <c r="J132" s="7">
        <v>1.0</v>
      </c>
    </row>
    <row r="133">
      <c r="A133" s="7" t="s">
        <v>26</v>
      </c>
      <c r="B133" s="7" t="s">
        <v>35</v>
      </c>
      <c r="C133" s="7" t="s">
        <v>36</v>
      </c>
      <c r="D133" s="7" t="s">
        <v>48</v>
      </c>
      <c r="E133" s="7" t="s">
        <v>134</v>
      </c>
      <c r="F133" s="7">
        <v>98.0</v>
      </c>
      <c r="G133" s="7">
        <v>1.0</v>
      </c>
      <c r="H133" s="17"/>
      <c r="I133" s="7">
        <v>0.0</v>
      </c>
      <c r="J133" s="7">
        <v>1.0</v>
      </c>
    </row>
    <row r="134">
      <c r="A134" s="7" t="s">
        <v>26</v>
      </c>
      <c r="B134" s="7" t="s">
        <v>35</v>
      </c>
      <c r="C134" s="7" t="s">
        <v>54</v>
      </c>
      <c r="D134" s="7" t="s">
        <v>131</v>
      </c>
      <c r="E134" s="7" t="s">
        <v>133</v>
      </c>
      <c r="F134" s="7">
        <v>89.0</v>
      </c>
      <c r="G134" s="7">
        <v>1.0</v>
      </c>
      <c r="H134" s="17"/>
      <c r="I134" s="7">
        <v>2.0</v>
      </c>
      <c r="J134" s="7">
        <v>2.0</v>
      </c>
    </row>
    <row r="135">
      <c r="A135" s="7" t="s">
        <v>26</v>
      </c>
      <c r="B135" s="7" t="s">
        <v>35</v>
      </c>
      <c r="C135" s="7" t="s">
        <v>54</v>
      </c>
      <c r="D135" s="7" t="s">
        <v>131</v>
      </c>
      <c r="E135" s="7" t="s">
        <v>132</v>
      </c>
      <c r="F135" s="7">
        <v>89.0</v>
      </c>
      <c r="G135" s="7">
        <v>1.0</v>
      </c>
      <c r="H135" s="17"/>
      <c r="I135" s="7">
        <v>2.0</v>
      </c>
      <c r="J135" s="7">
        <v>2.0</v>
      </c>
    </row>
    <row r="136">
      <c r="A136" s="7" t="s">
        <v>26</v>
      </c>
      <c r="B136" s="7" t="s">
        <v>35</v>
      </c>
      <c r="C136" s="7" t="s">
        <v>36</v>
      </c>
      <c r="D136" s="7" t="s">
        <v>50</v>
      </c>
      <c r="E136" s="7" t="s">
        <v>128</v>
      </c>
      <c r="F136" s="7">
        <v>95.0</v>
      </c>
      <c r="G136" s="7">
        <v>1.0</v>
      </c>
      <c r="H136" s="17"/>
      <c r="I136" s="7">
        <v>1.0</v>
      </c>
      <c r="J136" s="7">
        <v>1.0</v>
      </c>
    </row>
    <row r="137">
      <c r="A137" s="7" t="s">
        <v>26</v>
      </c>
      <c r="B137" s="7" t="s">
        <v>35</v>
      </c>
      <c r="C137" s="7" t="s">
        <v>36</v>
      </c>
      <c r="D137" s="7" t="s">
        <v>94</v>
      </c>
      <c r="E137" s="7" t="s">
        <v>128</v>
      </c>
      <c r="F137" s="7">
        <v>95.0</v>
      </c>
      <c r="G137" s="7">
        <v>1.0</v>
      </c>
      <c r="H137" s="17"/>
      <c r="I137" s="7">
        <v>1.0</v>
      </c>
      <c r="J137" s="7">
        <v>1.0</v>
      </c>
    </row>
    <row r="138">
      <c r="A138" s="7" t="s">
        <v>26</v>
      </c>
      <c r="B138" s="7" t="s">
        <v>35</v>
      </c>
      <c r="C138" s="7" t="s">
        <v>99</v>
      </c>
      <c r="D138" s="7" t="s">
        <v>100</v>
      </c>
      <c r="E138" s="7" t="s">
        <v>128</v>
      </c>
      <c r="F138" s="7">
        <v>95.0</v>
      </c>
      <c r="G138" s="7">
        <v>1.0</v>
      </c>
      <c r="H138" s="17"/>
      <c r="I138" s="7">
        <v>1.0</v>
      </c>
      <c r="J138" s="7">
        <v>1.0</v>
      </c>
    </row>
    <row r="139">
      <c r="A139" s="7" t="s">
        <v>26</v>
      </c>
      <c r="B139" s="7" t="s">
        <v>35</v>
      </c>
      <c r="C139" s="7" t="s">
        <v>36</v>
      </c>
      <c r="D139" s="7" t="s">
        <v>50</v>
      </c>
      <c r="E139" s="7" t="s">
        <v>127</v>
      </c>
      <c r="F139" s="7">
        <v>98.0</v>
      </c>
      <c r="G139" s="7">
        <v>1.0</v>
      </c>
      <c r="H139" s="17"/>
      <c r="I139" s="7">
        <v>1.0</v>
      </c>
      <c r="J139" s="7">
        <v>1.0</v>
      </c>
    </row>
    <row r="140">
      <c r="A140" s="7" t="s">
        <v>26</v>
      </c>
      <c r="B140" s="7" t="s">
        <v>35</v>
      </c>
      <c r="C140" s="7" t="s">
        <v>36</v>
      </c>
      <c r="D140" s="7" t="s">
        <v>94</v>
      </c>
      <c r="E140" s="7" t="s">
        <v>127</v>
      </c>
      <c r="F140" s="7">
        <v>98.0</v>
      </c>
      <c r="G140" s="7">
        <v>1.0</v>
      </c>
      <c r="H140" s="17"/>
      <c r="I140" s="7">
        <v>1.0</v>
      </c>
      <c r="J140" s="7">
        <v>1.0</v>
      </c>
    </row>
    <row r="141">
      <c r="A141" s="7" t="s">
        <v>26</v>
      </c>
      <c r="B141" s="7" t="s">
        <v>35</v>
      </c>
      <c r="C141" s="7" t="s">
        <v>99</v>
      </c>
      <c r="D141" s="7" t="s">
        <v>100</v>
      </c>
      <c r="E141" s="7" t="s">
        <v>127</v>
      </c>
      <c r="F141" s="7">
        <v>98.0</v>
      </c>
      <c r="G141" s="7">
        <v>1.0</v>
      </c>
      <c r="H141" s="17"/>
      <c r="I141" s="7">
        <v>1.0</v>
      </c>
      <c r="J141" s="7">
        <v>1.0</v>
      </c>
    </row>
    <row r="142">
      <c r="A142" s="7" t="s">
        <v>26</v>
      </c>
      <c r="B142" s="7" t="s">
        <v>35</v>
      </c>
      <c r="C142" s="7" t="s">
        <v>36</v>
      </c>
      <c r="D142" s="7" t="s">
        <v>48</v>
      </c>
      <c r="E142" s="7" t="s">
        <v>122</v>
      </c>
      <c r="F142" s="7">
        <v>71.0</v>
      </c>
      <c r="G142" s="7">
        <v>1.0</v>
      </c>
      <c r="H142" s="17"/>
      <c r="I142" s="7">
        <v>2.0</v>
      </c>
      <c r="J142" s="7">
        <v>6.0</v>
      </c>
    </row>
    <row r="143">
      <c r="A143" s="7" t="s">
        <v>26</v>
      </c>
      <c r="B143" s="7" t="s">
        <v>35</v>
      </c>
      <c r="C143" s="7" t="s">
        <v>36</v>
      </c>
      <c r="D143" s="7" t="s">
        <v>343</v>
      </c>
      <c r="E143" s="7" t="s">
        <v>344</v>
      </c>
      <c r="F143" s="7">
        <v>100.0</v>
      </c>
      <c r="G143" s="7">
        <v>1.0</v>
      </c>
      <c r="H143" s="17"/>
      <c r="I143" s="7">
        <v>0.0</v>
      </c>
      <c r="J143" s="7">
        <v>1.0</v>
      </c>
    </row>
    <row r="144">
      <c r="A144" s="7" t="s">
        <v>26</v>
      </c>
      <c r="B144" s="7" t="s">
        <v>35</v>
      </c>
      <c r="C144" s="7" t="s">
        <v>36</v>
      </c>
      <c r="D144" s="7" t="s">
        <v>83</v>
      </c>
      <c r="E144" s="7" t="s">
        <v>120</v>
      </c>
      <c r="F144" s="7">
        <v>95.0</v>
      </c>
      <c r="G144" s="7">
        <v>1.0</v>
      </c>
      <c r="H144" s="17"/>
      <c r="I144" s="7">
        <v>2.0</v>
      </c>
      <c r="J144" s="7">
        <v>1.0</v>
      </c>
    </row>
    <row r="145">
      <c r="A145" s="7" t="s">
        <v>26</v>
      </c>
      <c r="B145" s="7" t="s">
        <v>35</v>
      </c>
      <c r="C145" s="7" t="s">
        <v>36</v>
      </c>
      <c r="D145" s="7" t="s">
        <v>83</v>
      </c>
      <c r="E145" s="7" t="s">
        <v>118</v>
      </c>
      <c r="F145" s="7">
        <v>98.0</v>
      </c>
      <c r="G145" s="7">
        <v>1.0</v>
      </c>
      <c r="H145" s="17"/>
      <c r="I145" s="7">
        <v>2.0</v>
      </c>
      <c r="J145" s="7">
        <v>1.0</v>
      </c>
    </row>
    <row r="146">
      <c r="A146" s="7" t="s">
        <v>26</v>
      </c>
      <c r="B146" s="7" t="s">
        <v>35</v>
      </c>
      <c r="C146" s="7" t="s">
        <v>101</v>
      </c>
      <c r="D146" s="7" t="s">
        <v>110</v>
      </c>
      <c r="E146" s="7" t="s">
        <v>111</v>
      </c>
      <c r="F146" s="7">
        <v>100.0</v>
      </c>
      <c r="G146" s="7">
        <v>1.0</v>
      </c>
      <c r="H146" s="17"/>
      <c r="I146" s="7">
        <v>0.0</v>
      </c>
      <c r="J146" s="7">
        <v>1.0</v>
      </c>
    </row>
    <row r="147">
      <c r="A147" s="7" t="s">
        <v>26</v>
      </c>
      <c r="B147" s="7" t="s">
        <v>35</v>
      </c>
      <c r="C147" s="7" t="s">
        <v>36</v>
      </c>
      <c r="D147" s="7" t="s">
        <v>107</v>
      </c>
      <c r="E147" s="7" t="s">
        <v>294</v>
      </c>
      <c r="F147" s="7">
        <v>65.0</v>
      </c>
      <c r="G147" s="7">
        <v>1.0</v>
      </c>
      <c r="H147" s="17"/>
      <c r="I147" s="7">
        <v>3.0</v>
      </c>
      <c r="J147" s="7">
        <v>6.0</v>
      </c>
    </row>
    <row r="148">
      <c r="A148" s="7" t="s">
        <v>26</v>
      </c>
      <c r="B148" s="7" t="s">
        <v>35</v>
      </c>
      <c r="C148" s="7" t="s">
        <v>36</v>
      </c>
      <c r="D148" s="7" t="s">
        <v>190</v>
      </c>
      <c r="E148" s="7" t="s">
        <v>293</v>
      </c>
      <c r="F148" s="7">
        <v>100.0</v>
      </c>
      <c r="G148" s="7">
        <v>1.0</v>
      </c>
      <c r="H148" s="17"/>
      <c r="I148" s="7">
        <v>0.0</v>
      </c>
      <c r="J148" s="7">
        <v>1.0</v>
      </c>
    </row>
    <row r="149">
      <c r="A149" s="7" t="s">
        <v>26</v>
      </c>
      <c r="B149" s="7" t="s">
        <v>35</v>
      </c>
      <c r="C149" s="7" t="s">
        <v>54</v>
      </c>
      <c r="D149" s="7" t="s">
        <v>169</v>
      </c>
      <c r="E149" s="7" t="s">
        <v>290</v>
      </c>
      <c r="F149" s="7">
        <v>100.0</v>
      </c>
      <c r="G149" s="7">
        <v>1.0</v>
      </c>
      <c r="H149" s="17"/>
      <c r="I149" s="7">
        <v>1.0</v>
      </c>
      <c r="J149" s="7">
        <v>1.0</v>
      </c>
    </row>
    <row r="150">
      <c r="A150" s="7" t="s">
        <v>26</v>
      </c>
      <c r="B150" s="7" t="s">
        <v>35</v>
      </c>
      <c r="C150" s="7" t="s">
        <v>54</v>
      </c>
      <c r="D150" s="7" t="s">
        <v>106</v>
      </c>
      <c r="E150" s="7" t="s">
        <v>108</v>
      </c>
      <c r="F150" s="7">
        <v>100.0</v>
      </c>
      <c r="G150" s="7">
        <v>1.0</v>
      </c>
      <c r="H150" s="17"/>
      <c r="I150" s="7">
        <v>1.0</v>
      </c>
      <c r="J150" s="7">
        <v>1.0</v>
      </c>
    </row>
    <row r="151">
      <c r="A151" s="7" t="s">
        <v>26</v>
      </c>
      <c r="B151" s="7" t="s">
        <v>35</v>
      </c>
      <c r="C151" s="7" t="s">
        <v>101</v>
      </c>
      <c r="D151" s="7" t="s">
        <v>103</v>
      </c>
      <c r="E151" s="7" t="s">
        <v>104</v>
      </c>
      <c r="F151" s="7">
        <v>69.0</v>
      </c>
      <c r="G151" s="7">
        <v>1.0</v>
      </c>
      <c r="H151" s="17"/>
      <c r="I151" s="7">
        <v>11.0</v>
      </c>
      <c r="J151" s="7">
        <v>7.0</v>
      </c>
    </row>
    <row r="152">
      <c r="A152" s="7" t="s">
        <v>26</v>
      </c>
      <c r="B152" s="7" t="s">
        <v>35</v>
      </c>
      <c r="C152" s="7" t="s">
        <v>36</v>
      </c>
      <c r="D152" s="7" t="s">
        <v>37</v>
      </c>
      <c r="E152" s="7" t="s">
        <v>90</v>
      </c>
      <c r="F152" s="7">
        <v>95.0</v>
      </c>
      <c r="G152" s="7">
        <v>1.0</v>
      </c>
      <c r="H152" s="17"/>
      <c r="I152" s="7">
        <v>1.0</v>
      </c>
      <c r="J152" s="7">
        <v>1.0</v>
      </c>
    </row>
    <row r="153">
      <c r="A153" s="7" t="s">
        <v>26</v>
      </c>
      <c r="B153" s="7" t="s">
        <v>35</v>
      </c>
      <c r="C153" s="7" t="s">
        <v>36</v>
      </c>
      <c r="D153" s="7" t="s">
        <v>37</v>
      </c>
      <c r="E153" s="7" t="s">
        <v>89</v>
      </c>
      <c r="F153" s="7">
        <v>98.0</v>
      </c>
      <c r="G153" s="7">
        <v>1.0</v>
      </c>
      <c r="H153" s="17"/>
      <c r="I153" s="7">
        <v>1.0</v>
      </c>
      <c r="J153" s="7">
        <v>1.0</v>
      </c>
    </row>
    <row r="154">
      <c r="A154" s="7" t="s">
        <v>26</v>
      </c>
      <c r="B154" s="7" t="s">
        <v>35</v>
      </c>
      <c r="C154" s="7" t="s">
        <v>36</v>
      </c>
      <c r="D154" s="7" t="s">
        <v>94</v>
      </c>
      <c r="E154" s="7" t="s">
        <v>240</v>
      </c>
      <c r="F154" s="7">
        <v>95.0</v>
      </c>
      <c r="G154" s="7">
        <v>1.0</v>
      </c>
      <c r="H154" s="17"/>
      <c r="I154" s="7">
        <v>0.0</v>
      </c>
      <c r="J154" s="7">
        <v>1.0</v>
      </c>
    </row>
    <row r="155">
      <c r="A155" s="7" t="s">
        <v>26</v>
      </c>
      <c r="B155" s="7" t="s">
        <v>35</v>
      </c>
      <c r="C155" s="7" t="s">
        <v>99</v>
      </c>
      <c r="D155" s="7" t="s">
        <v>100</v>
      </c>
      <c r="E155" s="7" t="s">
        <v>240</v>
      </c>
      <c r="F155" s="7">
        <v>95.0</v>
      </c>
      <c r="G155" s="7">
        <v>1.0</v>
      </c>
      <c r="H155" s="17"/>
      <c r="I155" s="7">
        <v>0.0</v>
      </c>
      <c r="J155" s="7">
        <v>1.0</v>
      </c>
    </row>
    <row r="156">
      <c r="A156" s="7" t="s">
        <v>26</v>
      </c>
      <c r="B156" s="7" t="s">
        <v>35</v>
      </c>
      <c r="C156" s="7" t="s">
        <v>36</v>
      </c>
      <c r="D156" s="7" t="s">
        <v>94</v>
      </c>
      <c r="E156" s="7" t="s">
        <v>218</v>
      </c>
      <c r="F156" s="7">
        <v>98.0</v>
      </c>
      <c r="G156" s="7">
        <v>1.0</v>
      </c>
      <c r="H156" s="17"/>
      <c r="I156" s="7">
        <v>0.0</v>
      </c>
      <c r="J156" s="7">
        <v>1.0</v>
      </c>
    </row>
    <row r="157">
      <c r="A157" s="7" t="s">
        <v>26</v>
      </c>
      <c r="B157" s="7" t="s">
        <v>35</v>
      </c>
      <c r="C157" s="7" t="s">
        <v>99</v>
      </c>
      <c r="D157" s="7" t="s">
        <v>100</v>
      </c>
      <c r="E157" s="7" t="s">
        <v>218</v>
      </c>
      <c r="F157" s="7">
        <v>98.0</v>
      </c>
      <c r="G157" s="7">
        <v>1.0</v>
      </c>
      <c r="H157" s="17"/>
      <c r="I157" s="7">
        <v>0.0</v>
      </c>
      <c r="J157" s="7">
        <v>1.0</v>
      </c>
    </row>
    <row r="158">
      <c r="A158" s="7" t="s">
        <v>26</v>
      </c>
      <c r="B158" s="7" t="s">
        <v>35</v>
      </c>
      <c r="C158" s="7" t="s">
        <v>36</v>
      </c>
      <c r="D158" s="7" t="s">
        <v>190</v>
      </c>
      <c r="E158" s="7" t="s">
        <v>82</v>
      </c>
      <c r="F158" s="7">
        <v>95.0</v>
      </c>
      <c r="G158" s="7">
        <v>1.0</v>
      </c>
      <c r="H158" s="17"/>
      <c r="I158" s="7">
        <v>0.0</v>
      </c>
      <c r="J158" s="7">
        <v>1.0</v>
      </c>
    </row>
    <row r="159">
      <c r="A159" s="7" t="s">
        <v>26</v>
      </c>
      <c r="B159" s="7" t="s">
        <v>35</v>
      </c>
      <c r="C159" s="7" t="s">
        <v>36</v>
      </c>
      <c r="D159" s="7" t="s">
        <v>80</v>
      </c>
      <c r="E159" s="7" t="s">
        <v>82</v>
      </c>
      <c r="F159" s="7">
        <v>95.0</v>
      </c>
      <c r="G159" s="7">
        <v>1.0</v>
      </c>
      <c r="H159" s="17"/>
      <c r="I159" s="7">
        <v>0.0</v>
      </c>
      <c r="J159" s="7">
        <v>1.0</v>
      </c>
    </row>
    <row r="160">
      <c r="A160" s="7" t="s">
        <v>26</v>
      </c>
      <c r="B160" s="7" t="s">
        <v>35</v>
      </c>
      <c r="C160" s="7" t="s">
        <v>36</v>
      </c>
      <c r="D160" s="7" t="s">
        <v>190</v>
      </c>
      <c r="E160" s="7" t="s">
        <v>81</v>
      </c>
      <c r="F160" s="7">
        <v>98.0</v>
      </c>
      <c r="G160" s="7">
        <v>1.0</v>
      </c>
      <c r="H160" s="17"/>
      <c r="I160" s="7">
        <v>0.0</v>
      </c>
      <c r="J160" s="7">
        <v>1.0</v>
      </c>
    </row>
    <row r="161">
      <c r="A161" s="7" t="s">
        <v>26</v>
      </c>
      <c r="B161" s="7" t="s">
        <v>35</v>
      </c>
      <c r="C161" s="7" t="s">
        <v>36</v>
      </c>
      <c r="D161" s="7" t="s">
        <v>80</v>
      </c>
      <c r="E161" s="7" t="s">
        <v>81</v>
      </c>
      <c r="F161" s="7">
        <v>98.0</v>
      </c>
      <c r="G161" s="7">
        <v>1.0</v>
      </c>
      <c r="H161" s="17"/>
      <c r="I161" s="7">
        <v>0.0</v>
      </c>
      <c r="J161" s="7">
        <v>1.0</v>
      </c>
    </row>
    <row r="162">
      <c r="A162" s="7" t="s">
        <v>26</v>
      </c>
      <c r="B162" s="7" t="s">
        <v>35</v>
      </c>
      <c r="C162" s="7" t="s">
        <v>54</v>
      </c>
      <c r="D162" s="7" t="s">
        <v>64</v>
      </c>
      <c r="E162" s="7" t="s">
        <v>79</v>
      </c>
      <c r="F162" s="7">
        <v>87.0</v>
      </c>
      <c r="G162" s="7">
        <v>1.0</v>
      </c>
      <c r="H162" s="17"/>
      <c r="I162" s="7">
        <v>2.0</v>
      </c>
      <c r="J162" s="7">
        <v>2.0</v>
      </c>
    </row>
    <row r="163">
      <c r="A163" s="7" t="s">
        <v>26</v>
      </c>
      <c r="B163" s="7" t="s">
        <v>284</v>
      </c>
      <c r="C163" s="7" t="s">
        <v>285</v>
      </c>
      <c r="D163" s="7" t="s">
        <v>286</v>
      </c>
      <c r="E163" s="7" t="s">
        <v>281</v>
      </c>
      <c r="F163" s="7">
        <v>95.0</v>
      </c>
      <c r="G163" s="7">
        <v>1.0</v>
      </c>
      <c r="H163" s="17"/>
      <c r="I163" s="7">
        <v>0.0</v>
      </c>
      <c r="J163" s="7">
        <v>1.0</v>
      </c>
    </row>
    <row r="164">
      <c r="A164" s="7" t="s">
        <v>26</v>
      </c>
      <c r="B164" s="7" t="s">
        <v>284</v>
      </c>
      <c r="C164" s="7" t="s">
        <v>573</v>
      </c>
      <c r="D164" s="7" t="s">
        <v>574</v>
      </c>
      <c r="E164" s="7" t="s">
        <v>281</v>
      </c>
      <c r="F164" s="7">
        <v>95.0</v>
      </c>
      <c r="G164" s="7">
        <v>1.0</v>
      </c>
      <c r="H164" s="17"/>
      <c r="I164" s="7">
        <v>0.0</v>
      </c>
      <c r="J164" s="7">
        <v>1.0</v>
      </c>
    </row>
    <row r="165">
      <c r="A165" s="7" t="s">
        <v>26</v>
      </c>
      <c r="B165" s="7" t="s">
        <v>284</v>
      </c>
      <c r="C165" s="7" t="s">
        <v>285</v>
      </c>
      <c r="D165" s="7" t="s">
        <v>286</v>
      </c>
      <c r="E165" s="7" t="s">
        <v>280</v>
      </c>
      <c r="F165" s="7">
        <v>98.0</v>
      </c>
      <c r="G165" s="7">
        <v>1.0</v>
      </c>
      <c r="H165" s="17"/>
      <c r="I165" s="7">
        <v>0.0</v>
      </c>
      <c r="J165" s="7">
        <v>1.0</v>
      </c>
    </row>
    <row r="166">
      <c r="A166" s="7" t="s">
        <v>26</v>
      </c>
      <c r="B166" s="7" t="s">
        <v>284</v>
      </c>
      <c r="C166" s="7" t="s">
        <v>573</v>
      </c>
      <c r="D166" s="7" t="s">
        <v>574</v>
      </c>
      <c r="E166" s="7" t="s">
        <v>280</v>
      </c>
      <c r="F166" s="7">
        <v>98.0</v>
      </c>
      <c r="G166" s="7">
        <v>1.0</v>
      </c>
      <c r="H166" s="17"/>
      <c r="I166" s="7">
        <v>0.0</v>
      </c>
      <c r="J166" s="7">
        <v>1.0</v>
      </c>
    </row>
    <row r="167">
      <c r="A167" s="7" t="s">
        <v>26</v>
      </c>
      <c r="B167" s="7" t="s">
        <v>284</v>
      </c>
      <c r="C167" s="7" t="s">
        <v>573</v>
      </c>
      <c r="D167" s="7" t="s">
        <v>574</v>
      </c>
      <c r="E167" s="7" t="s">
        <v>746</v>
      </c>
      <c r="F167" s="7">
        <v>95.0</v>
      </c>
      <c r="G167" s="7">
        <v>1.0</v>
      </c>
      <c r="H167" s="17"/>
      <c r="I167" s="7">
        <v>0.0</v>
      </c>
      <c r="J167" s="7">
        <v>1.0</v>
      </c>
    </row>
    <row r="168">
      <c r="A168" s="7" t="s">
        <v>26</v>
      </c>
      <c r="B168" s="7" t="s">
        <v>284</v>
      </c>
      <c r="C168" s="7" t="s">
        <v>573</v>
      </c>
      <c r="D168" s="7" t="s">
        <v>574</v>
      </c>
      <c r="E168" s="7" t="s">
        <v>747</v>
      </c>
      <c r="F168" s="7">
        <v>98.0</v>
      </c>
      <c r="G168" s="7">
        <v>1.0</v>
      </c>
      <c r="H168" s="17"/>
      <c r="I168" s="7">
        <v>0.0</v>
      </c>
      <c r="J168" s="7">
        <v>1.0</v>
      </c>
    </row>
    <row r="169">
      <c r="A169" s="7" t="s">
        <v>26</v>
      </c>
      <c r="B169" s="7" t="s">
        <v>284</v>
      </c>
      <c r="C169" s="7" t="s">
        <v>285</v>
      </c>
      <c r="D169" s="7" t="s">
        <v>286</v>
      </c>
      <c r="E169" s="7" t="s">
        <v>278</v>
      </c>
      <c r="F169" s="7">
        <v>95.0</v>
      </c>
      <c r="G169" s="7">
        <v>1.0</v>
      </c>
      <c r="H169" s="17"/>
      <c r="I169" s="7">
        <v>0.0</v>
      </c>
      <c r="J169" s="7">
        <v>1.0</v>
      </c>
    </row>
    <row r="170">
      <c r="A170" s="7" t="s">
        <v>26</v>
      </c>
      <c r="B170" s="7" t="s">
        <v>284</v>
      </c>
      <c r="C170" s="7" t="s">
        <v>573</v>
      </c>
      <c r="D170" s="7" t="s">
        <v>574</v>
      </c>
      <c r="E170" s="7" t="s">
        <v>278</v>
      </c>
      <c r="F170" s="7">
        <v>95.0</v>
      </c>
      <c r="G170" s="7">
        <v>1.0</v>
      </c>
      <c r="H170" s="17"/>
      <c r="I170" s="7">
        <v>0.0</v>
      </c>
      <c r="J170" s="7">
        <v>1.0</v>
      </c>
    </row>
    <row r="171">
      <c r="A171" s="7" t="s">
        <v>26</v>
      </c>
      <c r="B171" s="7" t="s">
        <v>284</v>
      </c>
      <c r="C171" s="7" t="s">
        <v>285</v>
      </c>
      <c r="D171" s="7" t="s">
        <v>286</v>
      </c>
      <c r="E171" s="7" t="s">
        <v>269</v>
      </c>
      <c r="F171" s="7">
        <v>98.0</v>
      </c>
      <c r="G171" s="7">
        <v>1.0</v>
      </c>
      <c r="H171" s="17"/>
      <c r="I171" s="7">
        <v>0.0</v>
      </c>
      <c r="J171" s="7">
        <v>1.0</v>
      </c>
    </row>
    <row r="172">
      <c r="A172" s="7" t="s">
        <v>26</v>
      </c>
      <c r="B172" s="7" t="s">
        <v>284</v>
      </c>
      <c r="C172" s="7" t="s">
        <v>573</v>
      </c>
      <c r="D172" s="7" t="s">
        <v>574</v>
      </c>
      <c r="E172" s="7" t="s">
        <v>269</v>
      </c>
      <c r="F172" s="7">
        <v>98.0</v>
      </c>
      <c r="G172" s="7">
        <v>1.0</v>
      </c>
      <c r="H172" s="17"/>
      <c r="I172" s="7">
        <v>0.0</v>
      </c>
      <c r="J172" s="7">
        <v>1.0</v>
      </c>
    </row>
    <row r="173">
      <c r="A173" s="7" t="s">
        <v>26</v>
      </c>
      <c r="B173" s="7" t="s">
        <v>284</v>
      </c>
      <c r="C173" s="7" t="s">
        <v>285</v>
      </c>
      <c r="D173" s="7" t="s">
        <v>347</v>
      </c>
      <c r="E173" s="7" t="s">
        <v>768</v>
      </c>
      <c r="F173" s="7">
        <v>95.0</v>
      </c>
      <c r="G173" s="7">
        <v>1.0</v>
      </c>
      <c r="H173" s="17"/>
      <c r="I173" s="7">
        <v>1.0</v>
      </c>
      <c r="J173" s="7">
        <v>1.0</v>
      </c>
    </row>
    <row r="174">
      <c r="A174" s="7" t="s">
        <v>26</v>
      </c>
      <c r="B174" s="7" t="s">
        <v>284</v>
      </c>
      <c r="C174" s="7" t="s">
        <v>285</v>
      </c>
      <c r="D174" s="7" t="s">
        <v>347</v>
      </c>
      <c r="E174" s="7" t="s">
        <v>772</v>
      </c>
      <c r="F174" s="7">
        <v>98.0</v>
      </c>
      <c r="G174" s="7">
        <v>1.0</v>
      </c>
      <c r="H174" s="17"/>
      <c r="I174" s="7">
        <v>1.0</v>
      </c>
      <c r="J174" s="7">
        <v>1.0</v>
      </c>
    </row>
    <row r="175">
      <c r="A175" s="7" t="s">
        <v>26</v>
      </c>
      <c r="B175" s="7" t="s">
        <v>284</v>
      </c>
      <c r="C175" s="7" t="s">
        <v>295</v>
      </c>
      <c r="D175" s="7" t="s">
        <v>332</v>
      </c>
      <c r="E175" s="7" t="s">
        <v>268</v>
      </c>
      <c r="F175" s="7">
        <v>95.0</v>
      </c>
      <c r="G175" s="7">
        <v>1.0</v>
      </c>
      <c r="H175" s="17"/>
      <c r="I175" s="7">
        <v>0.0</v>
      </c>
      <c r="J175" s="7">
        <v>1.0</v>
      </c>
    </row>
    <row r="176">
      <c r="A176" s="7" t="s">
        <v>26</v>
      </c>
      <c r="B176" s="7" t="s">
        <v>284</v>
      </c>
      <c r="C176" s="7" t="s">
        <v>295</v>
      </c>
      <c r="D176" s="7" t="s">
        <v>332</v>
      </c>
      <c r="E176" s="7" t="s">
        <v>267</v>
      </c>
      <c r="F176" s="7">
        <v>98.0</v>
      </c>
      <c r="G176" s="7">
        <v>1.0</v>
      </c>
      <c r="H176" s="17"/>
      <c r="I176" s="7">
        <v>0.0</v>
      </c>
      <c r="J176" s="7">
        <v>1.0</v>
      </c>
    </row>
    <row r="177">
      <c r="A177" s="7" t="s">
        <v>26</v>
      </c>
      <c r="B177" s="7" t="s">
        <v>284</v>
      </c>
      <c r="C177" s="7" t="s">
        <v>285</v>
      </c>
      <c r="D177" s="7" t="s">
        <v>338</v>
      </c>
      <c r="E177" s="7" t="s">
        <v>779</v>
      </c>
      <c r="F177" s="7">
        <v>95.0</v>
      </c>
      <c r="G177" s="7">
        <v>1.0</v>
      </c>
      <c r="H177" s="17"/>
      <c r="I177" s="7">
        <v>2.0</v>
      </c>
      <c r="J177" s="7">
        <v>1.0</v>
      </c>
    </row>
    <row r="178">
      <c r="A178" s="7" t="s">
        <v>26</v>
      </c>
      <c r="B178" s="7" t="s">
        <v>284</v>
      </c>
      <c r="C178" s="7" t="s">
        <v>285</v>
      </c>
      <c r="D178" s="7" t="s">
        <v>338</v>
      </c>
      <c r="E178" s="7" t="s">
        <v>785</v>
      </c>
      <c r="F178" s="7">
        <v>98.0</v>
      </c>
      <c r="G178" s="7">
        <v>1.0</v>
      </c>
      <c r="H178" s="17"/>
      <c r="I178" s="7">
        <v>2.0</v>
      </c>
      <c r="J178" s="7">
        <v>1.0</v>
      </c>
    </row>
    <row r="179">
      <c r="A179" s="7" t="s">
        <v>26</v>
      </c>
      <c r="B179" s="7" t="s">
        <v>284</v>
      </c>
      <c r="C179" s="7" t="s">
        <v>285</v>
      </c>
      <c r="D179" s="7" t="s">
        <v>286</v>
      </c>
      <c r="E179" s="7" t="s">
        <v>450</v>
      </c>
      <c r="F179" s="7">
        <v>95.0</v>
      </c>
      <c r="G179" s="7">
        <v>1.0</v>
      </c>
      <c r="H179" s="17"/>
      <c r="I179" s="7">
        <v>0.0</v>
      </c>
      <c r="J179" s="7">
        <v>1.0</v>
      </c>
    </row>
    <row r="180">
      <c r="A180" s="7" t="s">
        <v>26</v>
      </c>
      <c r="B180" s="7" t="s">
        <v>284</v>
      </c>
      <c r="C180" s="7" t="s">
        <v>285</v>
      </c>
      <c r="D180" s="7" t="s">
        <v>786</v>
      </c>
      <c r="E180" s="7" t="s">
        <v>787</v>
      </c>
      <c r="F180" s="7">
        <v>95.0</v>
      </c>
      <c r="G180" s="7">
        <v>1.0</v>
      </c>
      <c r="H180" s="17"/>
      <c r="I180" s="7">
        <v>0.0</v>
      </c>
      <c r="J180" s="7">
        <v>1.0</v>
      </c>
    </row>
    <row r="181">
      <c r="A181" s="7" t="s">
        <v>26</v>
      </c>
      <c r="B181" s="7" t="s">
        <v>284</v>
      </c>
      <c r="C181" s="7" t="s">
        <v>285</v>
      </c>
      <c r="D181" s="7" t="s">
        <v>286</v>
      </c>
      <c r="E181" s="7" t="s">
        <v>448</v>
      </c>
      <c r="F181" s="7">
        <v>98.0</v>
      </c>
      <c r="G181" s="7">
        <v>1.0</v>
      </c>
      <c r="H181" s="17"/>
      <c r="I181" s="7">
        <v>0.0</v>
      </c>
      <c r="J181" s="7">
        <v>1.0</v>
      </c>
    </row>
    <row r="182">
      <c r="A182" s="7" t="s">
        <v>26</v>
      </c>
      <c r="B182" s="7" t="s">
        <v>284</v>
      </c>
      <c r="C182" s="7" t="s">
        <v>285</v>
      </c>
      <c r="D182" s="7" t="s">
        <v>786</v>
      </c>
      <c r="E182" s="7" t="s">
        <v>789</v>
      </c>
      <c r="F182" s="7">
        <v>98.0</v>
      </c>
      <c r="G182" s="7">
        <v>1.0</v>
      </c>
      <c r="H182" s="17"/>
      <c r="I182" s="7">
        <v>0.0</v>
      </c>
      <c r="J182" s="7">
        <v>1.0</v>
      </c>
    </row>
    <row r="183">
      <c r="A183" s="7" t="s">
        <v>26</v>
      </c>
      <c r="B183" s="7" t="s">
        <v>284</v>
      </c>
      <c r="C183" s="7" t="s">
        <v>285</v>
      </c>
      <c r="D183" s="7" t="s">
        <v>341</v>
      </c>
      <c r="E183" s="7" t="s">
        <v>447</v>
      </c>
      <c r="F183" s="7">
        <v>100.0</v>
      </c>
      <c r="G183" s="7">
        <v>1.0</v>
      </c>
      <c r="H183" s="17"/>
      <c r="I183" s="7">
        <v>0.0</v>
      </c>
      <c r="J183" s="7">
        <v>1.0</v>
      </c>
    </row>
    <row r="184">
      <c r="A184" s="7" t="s">
        <v>26</v>
      </c>
      <c r="B184" s="7" t="s">
        <v>284</v>
      </c>
      <c r="C184" s="7" t="s">
        <v>285</v>
      </c>
      <c r="D184" s="7" t="s">
        <v>552</v>
      </c>
      <c r="E184" s="7" t="s">
        <v>793</v>
      </c>
      <c r="F184" s="7">
        <v>95.0</v>
      </c>
      <c r="G184" s="7">
        <v>1.0</v>
      </c>
      <c r="H184" s="17"/>
      <c r="I184" s="7">
        <v>1.0</v>
      </c>
      <c r="J184" s="7">
        <v>1.0</v>
      </c>
    </row>
    <row r="185">
      <c r="A185" s="7" t="s">
        <v>26</v>
      </c>
      <c r="B185" s="7" t="s">
        <v>284</v>
      </c>
      <c r="C185" s="7" t="s">
        <v>556</v>
      </c>
      <c r="D185" s="7" t="s">
        <v>557</v>
      </c>
      <c r="E185" s="7" t="s">
        <v>793</v>
      </c>
      <c r="F185" s="7">
        <v>95.0</v>
      </c>
      <c r="G185" s="7">
        <v>1.0</v>
      </c>
      <c r="H185" s="17"/>
      <c r="I185" s="7">
        <v>1.0</v>
      </c>
      <c r="J185" s="7">
        <v>1.0</v>
      </c>
    </row>
    <row r="186">
      <c r="A186" s="7" t="s">
        <v>26</v>
      </c>
      <c r="B186" s="7" t="s">
        <v>284</v>
      </c>
      <c r="C186" s="7" t="s">
        <v>285</v>
      </c>
      <c r="D186" s="7" t="s">
        <v>552</v>
      </c>
      <c r="E186" s="7" t="s">
        <v>797</v>
      </c>
      <c r="F186" s="7">
        <v>98.0</v>
      </c>
      <c r="G186" s="7">
        <v>1.0</v>
      </c>
      <c r="H186" s="17"/>
      <c r="I186" s="7">
        <v>1.0</v>
      </c>
      <c r="J186" s="7">
        <v>1.0</v>
      </c>
    </row>
    <row r="187">
      <c r="A187" s="7" t="s">
        <v>26</v>
      </c>
      <c r="B187" s="7" t="s">
        <v>284</v>
      </c>
      <c r="C187" s="7" t="s">
        <v>556</v>
      </c>
      <c r="D187" s="7" t="s">
        <v>557</v>
      </c>
      <c r="E187" s="7" t="s">
        <v>797</v>
      </c>
      <c r="F187" s="7">
        <v>98.0</v>
      </c>
      <c r="G187" s="7">
        <v>1.0</v>
      </c>
      <c r="H187" s="17"/>
      <c r="I187" s="7">
        <v>1.0</v>
      </c>
      <c r="J187" s="7">
        <v>1.0</v>
      </c>
    </row>
    <row r="188">
      <c r="A188" s="7" t="s">
        <v>26</v>
      </c>
      <c r="B188" s="7" t="s">
        <v>284</v>
      </c>
      <c r="C188" s="7" t="s">
        <v>295</v>
      </c>
      <c r="D188" s="7" t="s">
        <v>332</v>
      </c>
      <c r="E188" s="7" t="s">
        <v>443</v>
      </c>
      <c r="F188" s="7">
        <v>95.0</v>
      </c>
      <c r="G188" s="7">
        <v>1.0</v>
      </c>
      <c r="H188" s="17"/>
      <c r="I188" s="7">
        <v>0.0</v>
      </c>
      <c r="J188" s="7">
        <v>1.0</v>
      </c>
    </row>
    <row r="189">
      <c r="A189" s="7" t="s">
        <v>26</v>
      </c>
      <c r="B189" s="7" t="s">
        <v>284</v>
      </c>
      <c r="C189" s="7" t="s">
        <v>295</v>
      </c>
      <c r="D189" s="7" t="s">
        <v>332</v>
      </c>
      <c r="E189" s="7" t="s">
        <v>442</v>
      </c>
      <c r="F189" s="7">
        <v>98.0</v>
      </c>
      <c r="G189" s="7">
        <v>1.0</v>
      </c>
      <c r="H189" s="17"/>
      <c r="I189" s="7">
        <v>0.0</v>
      </c>
      <c r="J189" s="7">
        <v>1.0</v>
      </c>
    </row>
    <row r="190">
      <c r="A190" s="7" t="s">
        <v>26</v>
      </c>
      <c r="B190" s="7" t="s">
        <v>284</v>
      </c>
      <c r="C190" s="7" t="s">
        <v>285</v>
      </c>
      <c r="D190" s="7" t="s">
        <v>286</v>
      </c>
      <c r="E190" s="7" t="s">
        <v>807</v>
      </c>
      <c r="F190" s="7">
        <v>95.0</v>
      </c>
      <c r="G190" s="7">
        <v>1.0</v>
      </c>
      <c r="H190" s="17"/>
      <c r="I190" s="7">
        <v>0.0</v>
      </c>
      <c r="J190" s="7">
        <v>1.0</v>
      </c>
    </row>
    <row r="191">
      <c r="A191" s="7" t="s">
        <v>26</v>
      </c>
      <c r="B191" s="7" t="s">
        <v>284</v>
      </c>
      <c r="C191" s="7" t="s">
        <v>285</v>
      </c>
      <c r="D191" s="7" t="s">
        <v>286</v>
      </c>
      <c r="E191" s="7" t="s">
        <v>812</v>
      </c>
      <c r="F191" s="7">
        <v>98.0</v>
      </c>
      <c r="G191" s="7">
        <v>1.0</v>
      </c>
      <c r="H191" s="17"/>
      <c r="I191" s="7">
        <v>0.0</v>
      </c>
      <c r="J191" s="7">
        <v>1.0</v>
      </c>
    </row>
    <row r="192">
      <c r="A192" s="7" t="s">
        <v>26</v>
      </c>
      <c r="B192" s="7" t="s">
        <v>284</v>
      </c>
      <c r="C192" s="7" t="s">
        <v>285</v>
      </c>
      <c r="D192" s="7" t="s">
        <v>286</v>
      </c>
      <c r="E192" s="7" t="s">
        <v>813</v>
      </c>
      <c r="F192" s="7">
        <v>95.0</v>
      </c>
      <c r="G192" s="7">
        <v>1.0</v>
      </c>
      <c r="H192" s="17"/>
      <c r="I192" s="7">
        <v>0.0</v>
      </c>
      <c r="J192" s="7">
        <v>1.0</v>
      </c>
    </row>
    <row r="193">
      <c r="A193" s="7" t="s">
        <v>26</v>
      </c>
      <c r="B193" s="7" t="s">
        <v>284</v>
      </c>
      <c r="C193" s="7" t="s">
        <v>573</v>
      </c>
      <c r="D193" s="7" t="s">
        <v>574</v>
      </c>
      <c r="E193" s="7" t="s">
        <v>815</v>
      </c>
      <c r="F193" s="7">
        <v>95.0</v>
      </c>
      <c r="G193" s="7">
        <v>1.0</v>
      </c>
      <c r="H193" s="17"/>
      <c r="I193" s="7">
        <v>1.0</v>
      </c>
      <c r="J193" s="7">
        <v>1.0</v>
      </c>
    </row>
    <row r="194">
      <c r="A194" s="7" t="s">
        <v>26</v>
      </c>
      <c r="B194" s="7" t="s">
        <v>284</v>
      </c>
      <c r="C194" s="7" t="s">
        <v>285</v>
      </c>
      <c r="D194" s="7" t="s">
        <v>286</v>
      </c>
      <c r="E194" s="7" t="s">
        <v>819</v>
      </c>
      <c r="F194" s="7">
        <v>98.0</v>
      </c>
      <c r="G194" s="7">
        <v>1.0</v>
      </c>
      <c r="H194" s="17"/>
      <c r="I194" s="7">
        <v>0.0</v>
      </c>
      <c r="J194" s="7">
        <v>1.0</v>
      </c>
    </row>
    <row r="195">
      <c r="A195" s="7" t="s">
        <v>26</v>
      </c>
      <c r="B195" s="7" t="s">
        <v>284</v>
      </c>
      <c r="C195" s="7" t="s">
        <v>573</v>
      </c>
      <c r="D195" s="7" t="s">
        <v>574</v>
      </c>
      <c r="E195" s="7" t="s">
        <v>821</v>
      </c>
      <c r="F195" s="7">
        <v>98.0</v>
      </c>
      <c r="G195" s="7">
        <v>1.0</v>
      </c>
      <c r="H195" s="17"/>
      <c r="I195" s="7">
        <v>1.0</v>
      </c>
      <c r="J195" s="7">
        <v>1.0</v>
      </c>
    </row>
    <row r="196">
      <c r="A196" s="7" t="s">
        <v>26</v>
      </c>
      <c r="B196" s="7" t="s">
        <v>284</v>
      </c>
      <c r="C196" s="7" t="s">
        <v>285</v>
      </c>
      <c r="D196" s="7" t="s">
        <v>341</v>
      </c>
      <c r="E196" s="7" t="s">
        <v>431</v>
      </c>
      <c r="F196" s="7">
        <v>95.0</v>
      </c>
      <c r="G196" s="7">
        <v>1.0</v>
      </c>
      <c r="H196" s="17"/>
      <c r="I196" s="7">
        <v>0.0</v>
      </c>
      <c r="J196" s="7">
        <v>1.0</v>
      </c>
    </row>
    <row r="197">
      <c r="A197" s="7" t="s">
        <v>26</v>
      </c>
      <c r="B197" s="7" t="s">
        <v>284</v>
      </c>
      <c r="C197" s="7" t="s">
        <v>285</v>
      </c>
      <c r="D197" s="7" t="s">
        <v>341</v>
      </c>
      <c r="E197" s="7" t="s">
        <v>430</v>
      </c>
      <c r="F197" s="7">
        <v>98.0</v>
      </c>
      <c r="G197" s="7">
        <v>1.0</v>
      </c>
      <c r="H197" s="17"/>
      <c r="I197" s="7">
        <v>0.0</v>
      </c>
      <c r="J197" s="7">
        <v>1.0</v>
      </c>
    </row>
    <row r="198">
      <c r="A198" s="7" t="s">
        <v>26</v>
      </c>
      <c r="B198" s="7" t="s">
        <v>284</v>
      </c>
      <c r="C198" s="7" t="s">
        <v>285</v>
      </c>
      <c r="D198" s="7" t="s">
        <v>552</v>
      </c>
      <c r="E198" s="7" t="s">
        <v>830</v>
      </c>
      <c r="F198" s="7">
        <v>100.0</v>
      </c>
      <c r="G198" s="7">
        <v>1.0</v>
      </c>
      <c r="H198" s="17"/>
      <c r="I198" s="7">
        <v>0.0</v>
      </c>
      <c r="J198" s="7">
        <v>1.0</v>
      </c>
    </row>
    <row r="199">
      <c r="A199" s="7" t="s">
        <v>26</v>
      </c>
      <c r="B199" s="7" t="s">
        <v>284</v>
      </c>
      <c r="C199" s="7" t="s">
        <v>285</v>
      </c>
      <c r="D199" s="7" t="s">
        <v>286</v>
      </c>
      <c r="E199" s="7" t="s">
        <v>429</v>
      </c>
      <c r="F199" s="7">
        <v>100.0</v>
      </c>
      <c r="G199" s="7">
        <v>1.0</v>
      </c>
      <c r="H199" s="17"/>
      <c r="I199" s="7">
        <v>0.0</v>
      </c>
      <c r="J199" s="7">
        <v>1.0</v>
      </c>
    </row>
    <row r="200">
      <c r="A200" s="7" t="s">
        <v>26</v>
      </c>
      <c r="B200" s="7" t="s">
        <v>284</v>
      </c>
      <c r="C200" s="7" t="s">
        <v>285</v>
      </c>
      <c r="D200" s="7" t="s">
        <v>347</v>
      </c>
      <c r="E200" s="7" t="s">
        <v>832</v>
      </c>
      <c r="F200" s="7">
        <v>95.0</v>
      </c>
      <c r="G200" s="7">
        <v>1.0</v>
      </c>
      <c r="H200" s="17"/>
      <c r="I200" s="7">
        <v>0.0</v>
      </c>
      <c r="J200" s="7">
        <v>1.0</v>
      </c>
    </row>
    <row r="201">
      <c r="A201" s="7" t="s">
        <v>26</v>
      </c>
      <c r="B201" s="7" t="s">
        <v>284</v>
      </c>
      <c r="C201" s="7" t="s">
        <v>285</v>
      </c>
      <c r="D201" s="7" t="s">
        <v>786</v>
      </c>
      <c r="E201" s="7" t="s">
        <v>832</v>
      </c>
      <c r="F201" s="7">
        <v>95.0</v>
      </c>
      <c r="G201" s="7">
        <v>1.0</v>
      </c>
      <c r="H201" s="17"/>
      <c r="I201" s="7">
        <v>0.0</v>
      </c>
      <c r="J201" s="7">
        <v>1.0</v>
      </c>
    </row>
    <row r="202">
      <c r="A202" s="7" t="s">
        <v>26</v>
      </c>
      <c r="B202" s="7" t="s">
        <v>284</v>
      </c>
      <c r="C202" s="7" t="s">
        <v>285</v>
      </c>
      <c r="D202" s="7" t="s">
        <v>347</v>
      </c>
      <c r="E202" s="7" t="s">
        <v>839</v>
      </c>
      <c r="F202" s="7">
        <v>98.0</v>
      </c>
      <c r="G202" s="7">
        <v>1.0</v>
      </c>
      <c r="H202" s="17"/>
      <c r="I202" s="7">
        <v>0.0</v>
      </c>
      <c r="J202" s="7">
        <v>1.0</v>
      </c>
    </row>
    <row r="203">
      <c r="A203" s="7" t="s">
        <v>26</v>
      </c>
      <c r="B203" s="7" t="s">
        <v>284</v>
      </c>
      <c r="C203" s="7" t="s">
        <v>285</v>
      </c>
      <c r="D203" s="7" t="s">
        <v>786</v>
      </c>
      <c r="E203" s="7" t="s">
        <v>839</v>
      </c>
      <c r="F203" s="7">
        <v>98.0</v>
      </c>
      <c r="G203" s="7">
        <v>1.0</v>
      </c>
      <c r="H203" s="17"/>
      <c r="I203" s="7">
        <v>0.0</v>
      </c>
      <c r="J203" s="7">
        <v>1.0</v>
      </c>
    </row>
    <row r="204">
      <c r="A204" s="7" t="s">
        <v>26</v>
      </c>
      <c r="B204" s="7" t="s">
        <v>284</v>
      </c>
      <c r="C204" s="7" t="s">
        <v>285</v>
      </c>
      <c r="D204" s="7" t="s">
        <v>341</v>
      </c>
      <c r="E204" s="7" t="s">
        <v>428</v>
      </c>
      <c r="F204" s="7">
        <v>95.0</v>
      </c>
      <c r="G204" s="7">
        <v>1.0</v>
      </c>
      <c r="H204" s="17"/>
      <c r="I204" s="7">
        <v>1.0</v>
      </c>
      <c r="J204" s="7">
        <v>1.0</v>
      </c>
    </row>
    <row r="205">
      <c r="A205" s="7" t="s">
        <v>26</v>
      </c>
      <c r="B205" s="7" t="s">
        <v>284</v>
      </c>
      <c r="C205" s="7" t="s">
        <v>285</v>
      </c>
      <c r="D205" s="7" t="s">
        <v>341</v>
      </c>
      <c r="E205" s="7" t="s">
        <v>427</v>
      </c>
      <c r="F205" s="7">
        <v>98.0</v>
      </c>
      <c r="G205" s="7">
        <v>1.0</v>
      </c>
      <c r="H205" s="17"/>
      <c r="I205" s="7">
        <v>1.0</v>
      </c>
      <c r="J205" s="7">
        <v>1.0</v>
      </c>
    </row>
    <row r="206">
      <c r="A206" s="7" t="s">
        <v>26</v>
      </c>
      <c r="B206" s="7" t="s">
        <v>284</v>
      </c>
      <c r="C206" s="7" t="s">
        <v>285</v>
      </c>
      <c r="D206" s="7" t="s">
        <v>641</v>
      </c>
      <c r="E206" s="7" t="s">
        <v>829</v>
      </c>
      <c r="F206" s="7">
        <v>95.0</v>
      </c>
      <c r="G206" s="7">
        <v>1.0</v>
      </c>
      <c r="H206" s="17"/>
      <c r="I206" s="7">
        <v>0.0</v>
      </c>
      <c r="J206" s="7">
        <v>1.0</v>
      </c>
    </row>
    <row r="207">
      <c r="A207" s="7" t="s">
        <v>26</v>
      </c>
      <c r="B207" s="7" t="s">
        <v>284</v>
      </c>
      <c r="C207" s="7" t="s">
        <v>285</v>
      </c>
      <c r="D207" s="7" t="s">
        <v>641</v>
      </c>
      <c r="E207" s="7" t="s">
        <v>828</v>
      </c>
      <c r="F207" s="7">
        <v>98.0</v>
      </c>
      <c r="G207" s="7">
        <v>1.0</v>
      </c>
      <c r="H207" s="17"/>
      <c r="I207" s="7">
        <v>0.0</v>
      </c>
      <c r="J207" s="7">
        <v>1.0</v>
      </c>
    </row>
    <row r="208">
      <c r="A208" s="7" t="s">
        <v>26</v>
      </c>
      <c r="B208" s="7" t="s">
        <v>284</v>
      </c>
      <c r="C208" s="7" t="s">
        <v>285</v>
      </c>
      <c r="D208" s="7" t="s">
        <v>641</v>
      </c>
      <c r="E208" s="7" t="s">
        <v>827</v>
      </c>
      <c r="F208" s="7">
        <v>95.0</v>
      </c>
      <c r="G208" s="7">
        <v>1.0</v>
      </c>
      <c r="H208" s="17"/>
      <c r="I208" s="7">
        <v>0.0</v>
      </c>
      <c r="J208" s="7">
        <v>1.0</v>
      </c>
    </row>
    <row r="209">
      <c r="A209" s="7" t="s">
        <v>26</v>
      </c>
      <c r="B209" s="7" t="s">
        <v>284</v>
      </c>
      <c r="C209" s="7" t="s">
        <v>285</v>
      </c>
      <c r="D209" s="7" t="s">
        <v>641</v>
      </c>
      <c r="E209" s="7" t="s">
        <v>825</v>
      </c>
      <c r="F209" s="7">
        <v>98.0</v>
      </c>
      <c r="G209" s="7">
        <v>1.0</v>
      </c>
      <c r="H209" s="17"/>
      <c r="I209" s="7">
        <v>0.0</v>
      </c>
      <c r="J209" s="7">
        <v>1.0</v>
      </c>
    </row>
    <row r="210">
      <c r="A210" s="7" t="s">
        <v>26</v>
      </c>
      <c r="B210" s="7" t="s">
        <v>284</v>
      </c>
      <c r="C210" s="7" t="s">
        <v>556</v>
      </c>
      <c r="D210" s="7" t="s">
        <v>557</v>
      </c>
      <c r="E210" s="7" t="s">
        <v>823</v>
      </c>
      <c r="F210" s="7">
        <v>100.0</v>
      </c>
      <c r="G210" s="7">
        <v>1.0</v>
      </c>
      <c r="H210" s="17"/>
      <c r="I210" s="7">
        <v>0.0</v>
      </c>
      <c r="J210" s="7">
        <v>1.0</v>
      </c>
    </row>
    <row r="211">
      <c r="A211" s="7" t="s">
        <v>26</v>
      </c>
      <c r="B211" s="7" t="s">
        <v>284</v>
      </c>
      <c r="C211" s="7" t="s">
        <v>285</v>
      </c>
      <c r="D211" s="7" t="s">
        <v>286</v>
      </c>
      <c r="E211" s="7" t="s">
        <v>426</v>
      </c>
      <c r="F211" s="7">
        <v>95.0</v>
      </c>
      <c r="G211" s="7">
        <v>1.0</v>
      </c>
      <c r="H211" s="17"/>
      <c r="I211" s="7">
        <v>0.0</v>
      </c>
      <c r="J211" s="7">
        <v>1.0</v>
      </c>
    </row>
    <row r="212">
      <c r="A212" s="7" t="s">
        <v>26</v>
      </c>
      <c r="B212" s="7" t="s">
        <v>284</v>
      </c>
      <c r="C212" s="7" t="s">
        <v>285</v>
      </c>
      <c r="D212" s="7" t="s">
        <v>286</v>
      </c>
      <c r="E212" s="7" t="s">
        <v>425</v>
      </c>
      <c r="F212" s="7">
        <v>98.0</v>
      </c>
      <c r="G212" s="7">
        <v>1.0</v>
      </c>
      <c r="H212" s="17"/>
      <c r="I212" s="7">
        <v>0.0</v>
      </c>
      <c r="J212" s="7">
        <v>1.0</v>
      </c>
    </row>
    <row r="213">
      <c r="A213" s="7" t="s">
        <v>26</v>
      </c>
      <c r="B213" s="7" t="s">
        <v>284</v>
      </c>
      <c r="C213" s="7" t="s">
        <v>295</v>
      </c>
      <c r="D213" s="7" t="s">
        <v>332</v>
      </c>
      <c r="E213" s="7" t="s">
        <v>424</v>
      </c>
      <c r="F213" s="7">
        <v>95.0</v>
      </c>
      <c r="G213" s="7">
        <v>1.0</v>
      </c>
      <c r="H213" s="17"/>
      <c r="I213" s="7">
        <v>0.0</v>
      </c>
      <c r="J213" s="7">
        <v>1.0</v>
      </c>
    </row>
    <row r="214">
      <c r="A214" s="7" t="s">
        <v>26</v>
      </c>
      <c r="B214" s="7" t="s">
        <v>284</v>
      </c>
      <c r="C214" s="7" t="s">
        <v>295</v>
      </c>
      <c r="D214" s="7" t="s">
        <v>332</v>
      </c>
      <c r="E214" s="7" t="s">
        <v>423</v>
      </c>
      <c r="F214" s="7">
        <v>98.0</v>
      </c>
      <c r="G214" s="7">
        <v>1.0</v>
      </c>
      <c r="H214" s="17"/>
      <c r="I214" s="7">
        <v>0.0</v>
      </c>
      <c r="J214" s="7">
        <v>1.0</v>
      </c>
    </row>
    <row r="215">
      <c r="A215" s="7" t="s">
        <v>26</v>
      </c>
      <c r="B215" s="7" t="s">
        <v>284</v>
      </c>
      <c r="C215" s="7" t="s">
        <v>285</v>
      </c>
      <c r="D215" s="7" t="s">
        <v>338</v>
      </c>
      <c r="E215" s="7" t="s">
        <v>180</v>
      </c>
      <c r="F215" s="7">
        <v>95.0</v>
      </c>
      <c r="G215" s="7">
        <v>1.0</v>
      </c>
      <c r="H215" s="17"/>
      <c r="I215" s="7">
        <v>0.0</v>
      </c>
      <c r="J215" s="7">
        <v>1.0</v>
      </c>
    </row>
    <row r="216">
      <c r="A216" s="7" t="s">
        <v>26</v>
      </c>
      <c r="B216" s="7" t="s">
        <v>284</v>
      </c>
      <c r="C216" s="7" t="s">
        <v>285</v>
      </c>
      <c r="D216" s="7" t="s">
        <v>641</v>
      </c>
      <c r="E216" s="7" t="s">
        <v>180</v>
      </c>
      <c r="F216" s="7">
        <v>95.0</v>
      </c>
      <c r="G216" s="7">
        <v>1.0</v>
      </c>
      <c r="H216" s="17"/>
      <c r="I216" s="7">
        <v>0.0</v>
      </c>
      <c r="J216" s="7">
        <v>1.0</v>
      </c>
    </row>
    <row r="217">
      <c r="A217" s="7" t="s">
        <v>26</v>
      </c>
      <c r="B217" s="7" t="s">
        <v>284</v>
      </c>
      <c r="C217" s="7" t="s">
        <v>285</v>
      </c>
      <c r="D217" s="7" t="s">
        <v>552</v>
      </c>
      <c r="E217" s="7" t="s">
        <v>180</v>
      </c>
      <c r="F217" s="7">
        <v>95.0</v>
      </c>
      <c r="G217" s="7">
        <v>1.0</v>
      </c>
      <c r="H217" s="17"/>
      <c r="I217" s="7">
        <v>0.0</v>
      </c>
      <c r="J217" s="7">
        <v>1.0</v>
      </c>
    </row>
    <row r="218">
      <c r="A218" s="7" t="s">
        <v>26</v>
      </c>
      <c r="B218" s="7" t="s">
        <v>284</v>
      </c>
      <c r="C218" s="7" t="s">
        <v>285</v>
      </c>
      <c r="D218" s="7" t="s">
        <v>341</v>
      </c>
      <c r="E218" s="7" t="s">
        <v>180</v>
      </c>
      <c r="F218" s="7">
        <v>95.0</v>
      </c>
      <c r="G218" s="7">
        <v>1.0</v>
      </c>
      <c r="H218" s="17"/>
      <c r="I218" s="7">
        <v>0.0</v>
      </c>
      <c r="J218" s="7">
        <v>1.0</v>
      </c>
    </row>
    <row r="219">
      <c r="A219" s="7" t="s">
        <v>26</v>
      </c>
      <c r="B219" s="7" t="s">
        <v>284</v>
      </c>
      <c r="C219" s="7" t="s">
        <v>556</v>
      </c>
      <c r="D219" s="7" t="s">
        <v>557</v>
      </c>
      <c r="E219" s="7" t="s">
        <v>180</v>
      </c>
      <c r="F219" s="7">
        <v>95.0</v>
      </c>
      <c r="G219" s="7">
        <v>1.0</v>
      </c>
      <c r="H219" s="17"/>
      <c r="I219" s="7">
        <v>0.0</v>
      </c>
      <c r="J219" s="7">
        <v>1.0</v>
      </c>
    </row>
    <row r="220">
      <c r="A220" s="7" t="s">
        <v>26</v>
      </c>
      <c r="B220" s="7" t="s">
        <v>284</v>
      </c>
      <c r="C220" s="7" t="s">
        <v>285</v>
      </c>
      <c r="D220" s="7" t="s">
        <v>338</v>
      </c>
      <c r="E220" s="7" t="s">
        <v>178</v>
      </c>
      <c r="F220" s="7">
        <v>98.0</v>
      </c>
      <c r="G220" s="7">
        <v>1.0</v>
      </c>
      <c r="H220" s="17"/>
      <c r="I220" s="7">
        <v>0.0</v>
      </c>
      <c r="J220" s="7">
        <v>1.0</v>
      </c>
    </row>
    <row r="221">
      <c r="A221" s="7" t="s">
        <v>26</v>
      </c>
      <c r="B221" s="7" t="s">
        <v>284</v>
      </c>
      <c r="C221" s="7" t="s">
        <v>285</v>
      </c>
      <c r="D221" s="7" t="s">
        <v>641</v>
      </c>
      <c r="E221" s="7" t="s">
        <v>178</v>
      </c>
      <c r="F221" s="7">
        <v>98.0</v>
      </c>
      <c r="G221" s="7">
        <v>1.0</v>
      </c>
      <c r="H221" s="17"/>
      <c r="I221" s="7">
        <v>0.0</v>
      </c>
      <c r="J221" s="7">
        <v>1.0</v>
      </c>
    </row>
    <row r="222">
      <c r="A222" s="7" t="s">
        <v>26</v>
      </c>
      <c r="B222" s="7" t="s">
        <v>284</v>
      </c>
      <c r="C222" s="7" t="s">
        <v>285</v>
      </c>
      <c r="D222" s="7" t="s">
        <v>552</v>
      </c>
      <c r="E222" s="7" t="s">
        <v>178</v>
      </c>
      <c r="F222" s="7">
        <v>98.0</v>
      </c>
      <c r="G222" s="7">
        <v>1.0</v>
      </c>
      <c r="H222" s="17"/>
      <c r="I222" s="7">
        <v>0.0</v>
      </c>
      <c r="J222" s="7">
        <v>1.0</v>
      </c>
    </row>
    <row r="223">
      <c r="A223" s="7" t="s">
        <v>26</v>
      </c>
      <c r="B223" s="7" t="s">
        <v>284</v>
      </c>
      <c r="C223" s="7" t="s">
        <v>285</v>
      </c>
      <c r="D223" s="7" t="s">
        <v>341</v>
      </c>
      <c r="E223" s="7" t="s">
        <v>178</v>
      </c>
      <c r="F223" s="7">
        <v>98.0</v>
      </c>
      <c r="G223" s="7">
        <v>1.0</v>
      </c>
      <c r="H223" s="17"/>
      <c r="I223" s="7">
        <v>0.0</v>
      </c>
      <c r="J223" s="7">
        <v>1.0</v>
      </c>
    </row>
    <row r="224">
      <c r="A224" s="7" t="s">
        <v>26</v>
      </c>
      <c r="B224" s="7" t="s">
        <v>284</v>
      </c>
      <c r="C224" s="7" t="s">
        <v>556</v>
      </c>
      <c r="D224" s="7" t="s">
        <v>557</v>
      </c>
      <c r="E224" s="7" t="s">
        <v>178</v>
      </c>
      <c r="F224" s="7">
        <v>98.0</v>
      </c>
      <c r="G224" s="7">
        <v>1.0</v>
      </c>
      <c r="H224" s="17"/>
      <c r="I224" s="7">
        <v>0.0</v>
      </c>
      <c r="J224" s="7">
        <v>1.0</v>
      </c>
    </row>
    <row r="225">
      <c r="A225" s="7" t="s">
        <v>26</v>
      </c>
      <c r="B225" s="7" t="s">
        <v>284</v>
      </c>
      <c r="C225" s="7" t="s">
        <v>285</v>
      </c>
      <c r="D225" s="7" t="s">
        <v>347</v>
      </c>
      <c r="E225" s="7" t="s">
        <v>880</v>
      </c>
      <c r="F225" s="7">
        <v>95.0</v>
      </c>
      <c r="G225" s="7">
        <v>1.0</v>
      </c>
      <c r="H225" s="17"/>
      <c r="I225" s="7">
        <v>2.0</v>
      </c>
      <c r="J225" s="7">
        <v>1.0</v>
      </c>
    </row>
    <row r="226">
      <c r="A226" s="7" t="s">
        <v>26</v>
      </c>
      <c r="B226" s="7" t="s">
        <v>284</v>
      </c>
      <c r="C226" s="7" t="s">
        <v>285</v>
      </c>
      <c r="D226" s="7" t="s">
        <v>347</v>
      </c>
      <c r="E226" s="7" t="s">
        <v>883</v>
      </c>
      <c r="F226" s="7">
        <v>98.0</v>
      </c>
      <c r="G226" s="7">
        <v>1.0</v>
      </c>
      <c r="H226" s="17"/>
      <c r="I226" s="7">
        <v>2.0</v>
      </c>
      <c r="J226" s="7">
        <v>1.0</v>
      </c>
    </row>
    <row r="227">
      <c r="A227" s="7" t="s">
        <v>26</v>
      </c>
      <c r="B227" s="7" t="s">
        <v>284</v>
      </c>
      <c r="C227" s="7" t="s">
        <v>285</v>
      </c>
      <c r="D227" s="7" t="s">
        <v>347</v>
      </c>
      <c r="E227" s="7" t="s">
        <v>884</v>
      </c>
      <c r="F227" s="7">
        <v>95.0</v>
      </c>
      <c r="G227" s="7">
        <v>1.0</v>
      </c>
      <c r="H227" s="17"/>
      <c r="I227" s="7">
        <v>0.0</v>
      </c>
      <c r="J227" s="7">
        <v>1.0</v>
      </c>
    </row>
    <row r="228">
      <c r="A228" s="7" t="s">
        <v>26</v>
      </c>
      <c r="B228" s="7" t="s">
        <v>284</v>
      </c>
      <c r="C228" s="7" t="s">
        <v>285</v>
      </c>
      <c r="D228" s="7" t="s">
        <v>347</v>
      </c>
      <c r="E228" s="7" t="s">
        <v>885</v>
      </c>
      <c r="F228" s="7">
        <v>98.0</v>
      </c>
      <c r="G228" s="7">
        <v>1.0</v>
      </c>
      <c r="H228" s="17"/>
      <c r="I228" s="7">
        <v>0.0</v>
      </c>
      <c r="J228" s="7">
        <v>1.0</v>
      </c>
    </row>
    <row r="229">
      <c r="A229" s="7" t="s">
        <v>26</v>
      </c>
      <c r="B229" s="7" t="s">
        <v>284</v>
      </c>
      <c r="C229" s="7" t="s">
        <v>285</v>
      </c>
      <c r="D229" s="7" t="s">
        <v>286</v>
      </c>
      <c r="E229" s="7" t="s">
        <v>422</v>
      </c>
      <c r="F229" s="7">
        <v>95.0</v>
      </c>
      <c r="G229" s="7">
        <v>1.0</v>
      </c>
      <c r="H229" s="17"/>
      <c r="I229" s="7">
        <v>0.0</v>
      </c>
      <c r="J229" s="7">
        <v>1.0</v>
      </c>
    </row>
    <row r="230">
      <c r="A230" s="7" t="s">
        <v>26</v>
      </c>
      <c r="B230" s="7" t="s">
        <v>284</v>
      </c>
      <c r="C230" s="7" t="s">
        <v>285</v>
      </c>
      <c r="D230" s="7" t="s">
        <v>286</v>
      </c>
      <c r="E230" s="7" t="s">
        <v>419</v>
      </c>
      <c r="F230" s="7">
        <v>98.0</v>
      </c>
      <c r="G230" s="7">
        <v>1.0</v>
      </c>
      <c r="H230" s="17"/>
      <c r="I230" s="7">
        <v>0.0</v>
      </c>
      <c r="J230" s="7">
        <v>1.0</v>
      </c>
    </row>
    <row r="231">
      <c r="A231" s="7" t="s">
        <v>26</v>
      </c>
      <c r="B231" s="7" t="s">
        <v>284</v>
      </c>
      <c r="C231" s="7" t="s">
        <v>285</v>
      </c>
      <c r="D231" s="7" t="s">
        <v>641</v>
      </c>
      <c r="E231" s="7" t="s">
        <v>743</v>
      </c>
      <c r="F231" s="7">
        <v>100.0</v>
      </c>
      <c r="G231" s="7">
        <v>1.0</v>
      </c>
      <c r="H231" s="17"/>
      <c r="I231" s="7">
        <v>0.0</v>
      </c>
      <c r="J231" s="7">
        <v>1.0</v>
      </c>
    </row>
    <row r="232">
      <c r="A232" s="7" t="s">
        <v>26</v>
      </c>
      <c r="B232" s="7" t="s">
        <v>284</v>
      </c>
      <c r="C232" s="7" t="s">
        <v>285</v>
      </c>
      <c r="D232" s="7" t="s">
        <v>286</v>
      </c>
      <c r="E232" s="7" t="s">
        <v>415</v>
      </c>
      <c r="F232" s="7">
        <v>95.0</v>
      </c>
      <c r="G232" s="7">
        <v>1.0</v>
      </c>
      <c r="H232" s="17"/>
      <c r="I232" s="7">
        <v>0.0</v>
      </c>
      <c r="J232" s="7">
        <v>1.0</v>
      </c>
    </row>
    <row r="233">
      <c r="A233" s="7" t="s">
        <v>26</v>
      </c>
      <c r="B233" s="7" t="s">
        <v>284</v>
      </c>
      <c r="C233" s="7" t="s">
        <v>285</v>
      </c>
      <c r="D233" s="7" t="s">
        <v>286</v>
      </c>
      <c r="E233" s="7" t="s">
        <v>413</v>
      </c>
      <c r="F233" s="7">
        <v>98.0</v>
      </c>
      <c r="G233" s="7">
        <v>1.0</v>
      </c>
      <c r="H233" s="17"/>
      <c r="I233" s="7">
        <v>0.0</v>
      </c>
      <c r="J233" s="7">
        <v>1.0</v>
      </c>
    </row>
    <row r="234">
      <c r="A234" s="7" t="s">
        <v>26</v>
      </c>
      <c r="B234" s="7" t="s">
        <v>284</v>
      </c>
      <c r="C234" s="7" t="s">
        <v>285</v>
      </c>
      <c r="D234" s="7" t="s">
        <v>347</v>
      </c>
      <c r="E234" s="7" t="s">
        <v>406</v>
      </c>
      <c r="F234" s="7">
        <v>95.0</v>
      </c>
      <c r="G234" s="7">
        <v>1.0</v>
      </c>
      <c r="H234" s="17"/>
      <c r="I234" s="7">
        <v>0.0</v>
      </c>
      <c r="J234" s="7">
        <v>1.0</v>
      </c>
    </row>
    <row r="235">
      <c r="A235" s="7" t="s">
        <v>26</v>
      </c>
      <c r="B235" s="7" t="s">
        <v>284</v>
      </c>
      <c r="C235" s="7" t="s">
        <v>285</v>
      </c>
      <c r="D235" s="7" t="s">
        <v>347</v>
      </c>
      <c r="E235" s="7" t="s">
        <v>404</v>
      </c>
      <c r="F235" s="7">
        <v>98.0</v>
      </c>
      <c r="G235" s="7">
        <v>1.0</v>
      </c>
      <c r="H235" s="17"/>
      <c r="I235" s="7">
        <v>0.0</v>
      </c>
      <c r="J235" s="7">
        <v>1.0</v>
      </c>
    </row>
    <row r="236">
      <c r="A236" s="7" t="s">
        <v>26</v>
      </c>
      <c r="B236" s="7" t="s">
        <v>284</v>
      </c>
      <c r="C236" s="7" t="s">
        <v>285</v>
      </c>
      <c r="D236" s="7" t="s">
        <v>338</v>
      </c>
      <c r="E236" s="7" t="s">
        <v>402</v>
      </c>
      <c r="F236" s="7">
        <v>100.0</v>
      </c>
      <c r="G236" s="7">
        <v>1.0</v>
      </c>
      <c r="H236" s="17"/>
      <c r="I236" s="7">
        <v>0.0</v>
      </c>
      <c r="J236" s="7">
        <v>1.0</v>
      </c>
    </row>
    <row r="237">
      <c r="A237" s="7" t="s">
        <v>26</v>
      </c>
      <c r="B237" s="7" t="s">
        <v>284</v>
      </c>
      <c r="C237" s="7" t="s">
        <v>285</v>
      </c>
      <c r="D237" s="7" t="s">
        <v>347</v>
      </c>
      <c r="E237" s="7" t="s">
        <v>370</v>
      </c>
      <c r="F237" s="7">
        <v>95.0</v>
      </c>
      <c r="G237" s="7">
        <v>1.0</v>
      </c>
      <c r="H237" s="17"/>
      <c r="I237" s="7">
        <v>0.0</v>
      </c>
      <c r="J237" s="7">
        <v>1.0</v>
      </c>
    </row>
    <row r="238">
      <c r="A238" s="7" t="s">
        <v>26</v>
      </c>
      <c r="B238" s="7" t="s">
        <v>284</v>
      </c>
      <c r="C238" s="7" t="s">
        <v>285</v>
      </c>
      <c r="D238" s="7" t="s">
        <v>786</v>
      </c>
      <c r="E238" s="7" t="s">
        <v>370</v>
      </c>
      <c r="F238" s="7">
        <v>95.0</v>
      </c>
      <c r="G238" s="7">
        <v>1.0</v>
      </c>
      <c r="H238" s="17"/>
      <c r="I238" s="7">
        <v>0.0</v>
      </c>
      <c r="J238" s="7">
        <v>1.0</v>
      </c>
    </row>
    <row r="239">
      <c r="A239" s="7" t="s">
        <v>26</v>
      </c>
      <c r="B239" s="7" t="s">
        <v>284</v>
      </c>
      <c r="C239" s="7" t="s">
        <v>285</v>
      </c>
      <c r="D239" s="7" t="s">
        <v>350</v>
      </c>
      <c r="E239" s="7" t="s">
        <v>370</v>
      </c>
      <c r="F239" s="7">
        <v>95.0</v>
      </c>
      <c r="G239" s="7">
        <v>1.0</v>
      </c>
      <c r="H239" s="17"/>
      <c r="I239" s="7">
        <v>0.0</v>
      </c>
      <c r="J239" s="7">
        <v>1.0</v>
      </c>
    </row>
    <row r="240">
      <c r="A240" s="7" t="s">
        <v>26</v>
      </c>
      <c r="B240" s="7" t="s">
        <v>284</v>
      </c>
      <c r="C240" s="7" t="s">
        <v>285</v>
      </c>
      <c r="D240" s="7" t="s">
        <v>338</v>
      </c>
      <c r="E240" s="7" t="s">
        <v>370</v>
      </c>
      <c r="F240" s="7">
        <v>95.0</v>
      </c>
      <c r="G240" s="7">
        <v>1.0</v>
      </c>
      <c r="H240" s="17"/>
      <c r="I240" s="7">
        <v>0.0</v>
      </c>
      <c r="J240" s="7">
        <v>1.0</v>
      </c>
    </row>
    <row r="241">
      <c r="A241" s="7" t="s">
        <v>26</v>
      </c>
      <c r="B241" s="7" t="s">
        <v>284</v>
      </c>
      <c r="C241" s="7" t="s">
        <v>285</v>
      </c>
      <c r="D241" s="7" t="s">
        <v>641</v>
      </c>
      <c r="E241" s="7" t="s">
        <v>370</v>
      </c>
      <c r="F241" s="7">
        <v>95.0</v>
      </c>
      <c r="G241" s="7">
        <v>1.0</v>
      </c>
      <c r="H241" s="17"/>
      <c r="I241" s="7">
        <v>0.0</v>
      </c>
      <c r="J241" s="7">
        <v>1.0</v>
      </c>
    </row>
    <row r="242">
      <c r="A242" s="7" t="s">
        <v>26</v>
      </c>
      <c r="B242" s="7" t="s">
        <v>284</v>
      </c>
      <c r="C242" s="7" t="s">
        <v>285</v>
      </c>
      <c r="D242" s="7" t="s">
        <v>286</v>
      </c>
      <c r="E242" s="7" t="s">
        <v>370</v>
      </c>
      <c r="F242" s="7">
        <v>95.0</v>
      </c>
      <c r="G242" s="7">
        <v>1.0</v>
      </c>
      <c r="H242" s="17"/>
      <c r="I242" s="7">
        <v>0.0</v>
      </c>
      <c r="J242" s="7">
        <v>1.0</v>
      </c>
    </row>
    <row r="243">
      <c r="A243" s="7" t="s">
        <v>26</v>
      </c>
      <c r="B243" s="7" t="s">
        <v>284</v>
      </c>
      <c r="C243" s="7" t="s">
        <v>285</v>
      </c>
      <c r="D243" s="7" t="s">
        <v>341</v>
      </c>
      <c r="E243" s="7" t="s">
        <v>370</v>
      </c>
      <c r="F243" s="7">
        <v>95.0</v>
      </c>
      <c r="G243" s="7">
        <v>1.0</v>
      </c>
      <c r="H243" s="17"/>
      <c r="I243" s="7">
        <v>0.0</v>
      </c>
      <c r="J243" s="7">
        <v>1.0</v>
      </c>
    </row>
    <row r="244">
      <c r="A244" s="7" t="s">
        <v>26</v>
      </c>
      <c r="B244" s="7" t="s">
        <v>284</v>
      </c>
      <c r="C244" s="7" t="s">
        <v>295</v>
      </c>
      <c r="D244" s="7" t="s">
        <v>332</v>
      </c>
      <c r="E244" s="7" t="s">
        <v>367</v>
      </c>
      <c r="F244" s="7">
        <v>95.0</v>
      </c>
      <c r="G244" s="7">
        <v>1.0</v>
      </c>
      <c r="H244" s="17"/>
      <c r="I244" s="7">
        <v>1.0</v>
      </c>
      <c r="J244" s="7">
        <v>1.0</v>
      </c>
    </row>
    <row r="245">
      <c r="A245" s="7" t="s">
        <v>26</v>
      </c>
      <c r="B245" s="7" t="s">
        <v>284</v>
      </c>
      <c r="C245" s="7" t="s">
        <v>285</v>
      </c>
      <c r="D245" s="7" t="s">
        <v>552</v>
      </c>
      <c r="E245" s="7" t="s">
        <v>458</v>
      </c>
      <c r="F245" s="7">
        <v>95.0</v>
      </c>
      <c r="G245" s="7">
        <v>1.0</v>
      </c>
      <c r="H245" s="17"/>
      <c r="I245" s="7">
        <v>0.0</v>
      </c>
      <c r="J245" s="7">
        <v>1.0</v>
      </c>
    </row>
    <row r="246">
      <c r="A246" s="7" t="s">
        <v>26</v>
      </c>
      <c r="B246" s="7" t="s">
        <v>284</v>
      </c>
      <c r="C246" s="7" t="s">
        <v>556</v>
      </c>
      <c r="D246" s="7" t="s">
        <v>557</v>
      </c>
      <c r="E246" s="7" t="s">
        <v>458</v>
      </c>
      <c r="F246" s="7">
        <v>95.0</v>
      </c>
      <c r="G246" s="7">
        <v>1.0</v>
      </c>
      <c r="H246" s="17"/>
      <c r="I246" s="7">
        <v>0.0</v>
      </c>
      <c r="J246" s="7">
        <v>1.0</v>
      </c>
    </row>
    <row r="247">
      <c r="A247" s="7" t="s">
        <v>26</v>
      </c>
      <c r="B247" s="7" t="s">
        <v>284</v>
      </c>
      <c r="C247" s="7" t="s">
        <v>295</v>
      </c>
      <c r="D247" s="7" t="s">
        <v>332</v>
      </c>
      <c r="E247" s="7" t="s">
        <v>366</v>
      </c>
      <c r="F247" s="7">
        <v>98.0</v>
      </c>
      <c r="G247" s="7">
        <v>1.0</v>
      </c>
      <c r="H247" s="17"/>
      <c r="I247" s="7">
        <v>1.0</v>
      </c>
      <c r="J247" s="7">
        <v>1.0</v>
      </c>
    </row>
    <row r="248">
      <c r="A248" s="7" t="s">
        <v>26</v>
      </c>
      <c r="B248" s="7" t="s">
        <v>284</v>
      </c>
      <c r="C248" s="7" t="s">
        <v>285</v>
      </c>
      <c r="D248" s="7" t="s">
        <v>347</v>
      </c>
      <c r="E248" s="7" t="s">
        <v>358</v>
      </c>
      <c r="F248" s="7">
        <v>98.0</v>
      </c>
      <c r="G248" s="7">
        <v>1.0</v>
      </c>
      <c r="H248" s="17"/>
      <c r="I248" s="7">
        <v>0.0</v>
      </c>
      <c r="J248" s="7">
        <v>1.0</v>
      </c>
    </row>
    <row r="249">
      <c r="A249" s="7" t="s">
        <v>26</v>
      </c>
      <c r="B249" s="7" t="s">
        <v>284</v>
      </c>
      <c r="C249" s="7" t="s">
        <v>285</v>
      </c>
      <c r="D249" s="7" t="s">
        <v>786</v>
      </c>
      <c r="E249" s="7" t="s">
        <v>358</v>
      </c>
      <c r="F249" s="7">
        <v>98.0</v>
      </c>
      <c r="G249" s="7">
        <v>1.0</v>
      </c>
      <c r="H249" s="17"/>
      <c r="I249" s="7">
        <v>0.0</v>
      </c>
      <c r="J249" s="7">
        <v>1.0</v>
      </c>
    </row>
    <row r="250">
      <c r="A250" s="7" t="s">
        <v>26</v>
      </c>
      <c r="B250" s="7" t="s">
        <v>284</v>
      </c>
      <c r="C250" s="7" t="s">
        <v>285</v>
      </c>
      <c r="D250" s="7" t="s">
        <v>350</v>
      </c>
      <c r="E250" s="7" t="s">
        <v>358</v>
      </c>
      <c r="F250" s="7">
        <v>98.0</v>
      </c>
      <c r="G250" s="7">
        <v>1.0</v>
      </c>
      <c r="H250" s="17"/>
      <c r="I250" s="7">
        <v>0.0</v>
      </c>
      <c r="J250" s="7">
        <v>1.0</v>
      </c>
    </row>
    <row r="251">
      <c r="A251" s="7" t="s">
        <v>26</v>
      </c>
      <c r="B251" s="7" t="s">
        <v>284</v>
      </c>
      <c r="C251" s="7" t="s">
        <v>285</v>
      </c>
      <c r="D251" s="7" t="s">
        <v>338</v>
      </c>
      <c r="E251" s="7" t="s">
        <v>358</v>
      </c>
      <c r="F251" s="7">
        <v>98.0</v>
      </c>
      <c r="G251" s="7">
        <v>1.0</v>
      </c>
      <c r="H251" s="17"/>
      <c r="I251" s="7">
        <v>0.0</v>
      </c>
      <c r="J251" s="7">
        <v>1.0</v>
      </c>
    </row>
    <row r="252">
      <c r="A252" s="7" t="s">
        <v>26</v>
      </c>
      <c r="B252" s="7" t="s">
        <v>284</v>
      </c>
      <c r="C252" s="7" t="s">
        <v>285</v>
      </c>
      <c r="D252" s="7" t="s">
        <v>641</v>
      </c>
      <c r="E252" s="7" t="s">
        <v>358</v>
      </c>
      <c r="F252" s="7">
        <v>98.0</v>
      </c>
      <c r="G252" s="7">
        <v>1.0</v>
      </c>
      <c r="H252" s="17"/>
      <c r="I252" s="7">
        <v>0.0</v>
      </c>
      <c r="J252" s="7">
        <v>1.0</v>
      </c>
    </row>
    <row r="253">
      <c r="A253" s="7" t="s">
        <v>26</v>
      </c>
      <c r="B253" s="7" t="s">
        <v>284</v>
      </c>
      <c r="C253" s="7" t="s">
        <v>285</v>
      </c>
      <c r="D253" s="7" t="s">
        <v>286</v>
      </c>
      <c r="E253" s="7" t="s">
        <v>358</v>
      </c>
      <c r="F253" s="7">
        <v>98.0</v>
      </c>
      <c r="G253" s="7">
        <v>1.0</v>
      </c>
      <c r="H253" s="17"/>
      <c r="I253" s="7">
        <v>0.0</v>
      </c>
      <c r="J253" s="7">
        <v>1.0</v>
      </c>
    </row>
    <row r="254">
      <c r="A254" s="7" t="s">
        <v>26</v>
      </c>
      <c r="B254" s="7" t="s">
        <v>284</v>
      </c>
      <c r="C254" s="7" t="s">
        <v>285</v>
      </c>
      <c r="D254" s="7" t="s">
        <v>341</v>
      </c>
      <c r="E254" s="7" t="s">
        <v>358</v>
      </c>
      <c r="F254" s="7">
        <v>98.0</v>
      </c>
      <c r="G254" s="7">
        <v>1.0</v>
      </c>
      <c r="H254" s="17"/>
      <c r="I254" s="7">
        <v>0.0</v>
      </c>
      <c r="J254" s="7">
        <v>1.0</v>
      </c>
    </row>
    <row r="255">
      <c r="A255" s="7" t="s">
        <v>26</v>
      </c>
      <c r="B255" s="7" t="s">
        <v>284</v>
      </c>
      <c r="C255" s="7" t="s">
        <v>285</v>
      </c>
      <c r="D255" s="7" t="s">
        <v>552</v>
      </c>
      <c r="E255" s="7" t="s">
        <v>459</v>
      </c>
      <c r="F255" s="7">
        <v>98.0</v>
      </c>
      <c r="G255" s="7">
        <v>1.0</v>
      </c>
      <c r="H255" s="17"/>
      <c r="I255" s="7">
        <v>0.0</v>
      </c>
      <c r="J255" s="7">
        <v>1.0</v>
      </c>
    </row>
    <row r="256">
      <c r="A256" s="7" t="s">
        <v>26</v>
      </c>
      <c r="B256" s="7" t="s">
        <v>284</v>
      </c>
      <c r="C256" s="7" t="s">
        <v>556</v>
      </c>
      <c r="D256" s="7" t="s">
        <v>557</v>
      </c>
      <c r="E256" s="7" t="s">
        <v>459</v>
      </c>
      <c r="F256" s="7">
        <v>98.0</v>
      </c>
      <c r="G256" s="7">
        <v>1.0</v>
      </c>
      <c r="H256" s="17"/>
      <c r="I256" s="7">
        <v>0.0</v>
      </c>
      <c r="J256" s="7">
        <v>1.0</v>
      </c>
    </row>
    <row r="257">
      <c r="A257" s="7" t="s">
        <v>26</v>
      </c>
      <c r="B257" s="7" t="s">
        <v>284</v>
      </c>
      <c r="C257" s="7" t="s">
        <v>285</v>
      </c>
      <c r="D257" s="7" t="s">
        <v>350</v>
      </c>
      <c r="E257" s="7" t="s">
        <v>351</v>
      </c>
      <c r="F257" s="7">
        <v>100.0</v>
      </c>
      <c r="G257" s="7">
        <v>1.0</v>
      </c>
      <c r="H257" s="17"/>
      <c r="I257" s="7">
        <v>0.0</v>
      </c>
      <c r="J257" s="7">
        <v>1.0</v>
      </c>
    </row>
    <row r="258">
      <c r="A258" s="7" t="s">
        <v>26</v>
      </c>
      <c r="B258" s="7" t="s">
        <v>284</v>
      </c>
      <c r="C258" s="7" t="s">
        <v>285</v>
      </c>
      <c r="D258" s="7" t="s">
        <v>552</v>
      </c>
      <c r="E258" s="7" t="s">
        <v>631</v>
      </c>
      <c r="F258" s="7">
        <v>95.0</v>
      </c>
      <c r="G258" s="7">
        <v>1.0</v>
      </c>
      <c r="H258" s="17"/>
      <c r="I258" s="7">
        <v>1.0</v>
      </c>
      <c r="J258" s="7">
        <v>1.0</v>
      </c>
    </row>
    <row r="259">
      <c r="A259" s="7" t="s">
        <v>26</v>
      </c>
      <c r="B259" s="7" t="s">
        <v>284</v>
      </c>
      <c r="C259" s="7" t="s">
        <v>556</v>
      </c>
      <c r="D259" s="7" t="s">
        <v>557</v>
      </c>
      <c r="E259" s="7" t="s">
        <v>631</v>
      </c>
      <c r="F259" s="7">
        <v>95.0</v>
      </c>
      <c r="G259" s="7">
        <v>1.0</v>
      </c>
      <c r="H259" s="17"/>
      <c r="I259" s="7">
        <v>1.0</v>
      </c>
      <c r="J259" s="7">
        <v>1.0</v>
      </c>
    </row>
    <row r="260">
      <c r="A260" s="7" t="s">
        <v>26</v>
      </c>
      <c r="B260" s="7" t="s">
        <v>284</v>
      </c>
      <c r="C260" s="7" t="s">
        <v>285</v>
      </c>
      <c r="D260" s="7" t="s">
        <v>552</v>
      </c>
      <c r="E260" s="7" t="s">
        <v>627</v>
      </c>
      <c r="F260" s="7">
        <v>98.0</v>
      </c>
      <c r="G260" s="7">
        <v>1.0</v>
      </c>
      <c r="H260" s="17"/>
      <c r="I260" s="7">
        <v>1.0</v>
      </c>
      <c r="J260" s="7">
        <v>1.0</v>
      </c>
    </row>
    <row r="261">
      <c r="A261" s="7" t="s">
        <v>26</v>
      </c>
      <c r="B261" s="7" t="s">
        <v>284</v>
      </c>
      <c r="C261" s="7" t="s">
        <v>556</v>
      </c>
      <c r="D261" s="7" t="s">
        <v>557</v>
      </c>
      <c r="E261" s="7" t="s">
        <v>627</v>
      </c>
      <c r="F261" s="7">
        <v>98.0</v>
      </c>
      <c r="G261" s="7">
        <v>1.0</v>
      </c>
      <c r="H261" s="17"/>
      <c r="I261" s="7">
        <v>1.0</v>
      </c>
      <c r="J261" s="7">
        <v>1.0</v>
      </c>
    </row>
    <row r="262">
      <c r="A262" s="7" t="s">
        <v>26</v>
      </c>
      <c r="B262" s="7" t="s">
        <v>284</v>
      </c>
      <c r="C262" s="7" t="s">
        <v>285</v>
      </c>
      <c r="D262" s="7" t="s">
        <v>341</v>
      </c>
      <c r="E262" s="7" t="s">
        <v>915</v>
      </c>
      <c r="F262" s="7">
        <v>95.0</v>
      </c>
      <c r="G262" s="7">
        <v>1.0</v>
      </c>
      <c r="H262" s="17"/>
      <c r="I262" s="7">
        <v>2.0</v>
      </c>
      <c r="J262" s="7">
        <v>1.0</v>
      </c>
    </row>
    <row r="263">
      <c r="A263" s="7" t="s">
        <v>26</v>
      </c>
      <c r="B263" s="7" t="s">
        <v>284</v>
      </c>
      <c r="C263" s="7" t="s">
        <v>285</v>
      </c>
      <c r="D263" s="7" t="s">
        <v>341</v>
      </c>
      <c r="E263" s="7" t="s">
        <v>1002</v>
      </c>
      <c r="F263" s="7">
        <v>98.0</v>
      </c>
      <c r="G263" s="7">
        <v>1.0</v>
      </c>
      <c r="H263" s="17"/>
      <c r="I263" s="7">
        <v>2.0</v>
      </c>
      <c r="J263" s="7">
        <v>1.0</v>
      </c>
    </row>
    <row r="264">
      <c r="A264" s="7" t="s">
        <v>26</v>
      </c>
      <c r="B264" s="7" t="s">
        <v>284</v>
      </c>
      <c r="C264" s="7" t="s">
        <v>285</v>
      </c>
      <c r="D264" s="7" t="s">
        <v>786</v>
      </c>
      <c r="E264" s="7" t="s">
        <v>1003</v>
      </c>
      <c r="F264" s="7">
        <v>100.0</v>
      </c>
      <c r="G264" s="7">
        <v>1.0</v>
      </c>
      <c r="H264" s="17"/>
      <c r="I264" s="7">
        <v>0.0</v>
      </c>
      <c r="J264" s="7">
        <v>1.0</v>
      </c>
    </row>
    <row r="265">
      <c r="A265" s="7" t="s">
        <v>26</v>
      </c>
      <c r="B265" s="7" t="s">
        <v>284</v>
      </c>
      <c r="C265" s="7" t="s">
        <v>285</v>
      </c>
      <c r="D265" s="7" t="s">
        <v>347</v>
      </c>
      <c r="E265" s="7" t="s">
        <v>348</v>
      </c>
      <c r="F265" s="7">
        <v>100.0</v>
      </c>
      <c r="G265" s="7">
        <v>1.0</v>
      </c>
      <c r="H265" s="17"/>
      <c r="I265" s="7">
        <v>0.0</v>
      </c>
      <c r="J265" s="7">
        <v>1.0</v>
      </c>
    </row>
    <row r="266">
      <c r="A266" s="7" t="s">
        <v>26</v>
      </c>
      <c r="B266" s="7" t="s">
        <v>284</v>
      </c>
      <c r="C266" s="7" t="s">
        <v>285</v>
      </c>
      <c r="D266" s="7" t="s">
        <v>338</v>
      </c>
      <c r="E266" s="7" t="s">
        <v>340</v>
      </c>
      <c r="F266" s="7">
        <v>95.0</v>
      </c>
      <c r="G266" s="7">
        <v>1.0</v>
      </c>
      <c r="H266" s="17"/>
      <c r="I266" s="7">
        <v>0.0</v>
      </c>
      <c r="J266" s="7">
        <v>1.0</v>
      </c>
    </row>
    <row r="267">
      <c r="A267" s="7" t="s">
        <v>26</v>
      </c>
      <c r="B267" s="7" t="s">
        <v>284</v>
      </c>
      <c r="C267" s="7" t="s">
        <v>285</v>
      </c>
      <c r="D267" s="7" t="s">
        <v>338</v>
      </c>
      <c r="E267" s="7" t="s">
        <v>339</v>
      </c>
      <c r="F267" s="7">
        <v>98.0</v>
      </c>
      <c r="G267" s="7">
        <v>1.0</v>
      </c>
      <c r="H267" s="17"/>
      <c r="I267" s="7">
        <v>0.0</v>
      </c>
      <c r="J267" s="7">
        <v>1.0</v>
      </c>
    </row>
    <row r="268">
      <c r="A268" s="7" t="s">
        <v>26</v>
      </c>
      <c r="B268" s="7" t="s">
        <v>284</v>
      </c>
      <c r="C268" s="7" t="s">
        <v>285</v>
      </c>
      <c r="D268" s="7" t="s">
        <v>347</v>
      </c>
      <c r="E268" s="7" t="s">
        <v>1005</v>
      </c>
      <c r="F268" s="7">
        <v>95.0</v>
      </c>
      <c r="G268" s="7">
        <v>1.0</v>
      </c>
      <c r="H268" s="17"/>
      <c r="I268" s="7">
        <v>1.0</v>
      </c>
      <c r="J268" s="7">
        <v>1.0</v>
      </c>
    </row>
    <row r="269">
      <c r="A269" s="7" t="s">
        <v>26</v>
      </c>
      <c r="B269" s="7" t="s">
        <v>284</v>
      </c>
      <c r="C269" s="7" t="s">
        <v>285</v>
      </c>
      <c r="D269" s="7" t="s">
        <v>347</v>
      </c>
      <c r="E269" s="7" t="s">
        <v>1006</v>
      </c>
      <c r="F269" s="7">
        <v>98.0</v>
      </c>
      <c r="G269" s="7">
        <v>1.0</v>
      </c>
      <c r="H269" s="17"/>
      <c r="I269" s="7">
        <v>1.0</v>
      </c>
      <c r="J269" s="7">
        <v>1.0</v>
      </c>
    </row>
    <row r="270">
      <c r="A270" s="7" t="s">
        <v>26</v>
      </c>
      <c r="B270" s="7" t="s">
        <v>284</v>
      </c>
      <c r="C270" s="7" t="s">
        <v>295</v>
      </c>
      <c r="D270" s="7" t="s">
        <v>332</v>
      </c>
      <c r="E270" s="7" t="s">
        <v>136</v>
      </c>
      <c r="F270" s="7">
        <v>95.0</v>
      </c>
      <c r="G270" s="7">
        <v>1.0</v>
      </c>
      <c r="H270" s="17"/>
      <c r="I270" s="7">
        <v>0.0</v>
      </c>
      <c r="J270" s="7">
        <v>1.0</v>
      </c>
    </row>
    <row r="271">
      <c r="A271" s="7" t="s">
        <v>26</v>
      </c>
      <c r="B271" s="7" t="s">
        <v>284</v>
      </c>
      <c r="C271" s="7" t="s">
        <v>295</v>
      </c>
      <c r="D271" s="7" t="s">
        <v>332</v>
      </c>
      <c r="E271" s="7" t="s">
        <v>134</v>
      </c>
      <c r="F271" s="7">
        <v>98.0</v>
      </c>
      <c r="G271" s="7">
        <v>1.0</v>
      </c>
      <c r="H271" s="17"/>
      <c r="I271" s="7">
        <v>0.0</v>
      </c>
      <c r="J271" s="7">
        <v>1.0</v>
      </c>
    </row>
    <row r="272">
      <c r="A272" s="7" t="s">
        <v>26</v>
      </c>
      <c r="B272" s="7" t="s">
        <v>284</v>
      </c>
      <c r="C272" s="7" t="s">
        <v>295</v>
      </c>
      <c r="D272" s="7" t="s">
        <v>332</v>
      </c>
      <c r="E272" s="7" t="s">
        <v>337</v>
      </c>
      <c r="F272" s="7">
        <v>95.0</v>
      </c>
      <c r="G272" s="7">
        <v>1.0</v>
      </c>
      <c r="H272" s="17"/>
      <c r="I272" s="7">
        <v>0.0</v>
      </c>
      <c r="J272" s="7">
        <v>1.0</v>
      </c>
    </row>
    <row r="273">
      <c r="A273" s="7" t="s">
        <v>26</v>
      </c>
      <c r="B273" s="7" t="s">
        <v>284</v>
      </c>
      <c r="C273" s="7" t="s">
        <v>295</v>
      </c>
      <c r="D273" s="7" t="s">
        <v>332</v>
      </c>
      <c r="E273" s="7" t="s">
        <v>336</v>
      </c>
      <c r="F273" s="7">
        <v>98.0</v>
      </c>
      <c r="G273" s="7">
        <v>1.0</v>
      </c>
      <c r="H273" s="17"/>
      <c r="I273" s="7">
        <v>0.0</v>
      </c>
      <c r="J273" s="7">
        <v>1.0</v>
      </c>
    </row>
    <row r="274">
      <c r="A274" s="7" t="s">
        <v>26</v>
      </c>
      <c r="B274" s="7" t="s">
        <v>284</v>
      </c>
      <c r="C274" s="7" t="s">
        <v>295</v>
      </c>
      <c r="D274" s="7" t="s">
        <v>332</v>
      </c>
      <c r="E274" s="7" t="s">
        <v>335</v>
      </c>
      <c r="F274" s="7">
        <v>100.0</v>
      </c>
      <c r="G274" s="7">
        <v>1.0</v>
      </c>
      <c r="H274" s="17"/>
      <c r="I274" s="7">
        <v>0.0</v>
      </c>
      <c r="J274" s="7">
        <v>1.0</v>
      </c>
    </row>
    <row r="275">
      <c r="A275" s="7" t="s">
        <v>26</v>
      </c>
      <c r="B275" s="7" t="s">
        <v>284</v>
      </c>
      <c r="C275" s="7" t="s">
        <v>295</v>
      </c>
      <c r="D275" s="7" t="s">
        <v>332</v>
      </c>
      <c r="E275" s="7" t="s">
        <v>334</v>
      </c>
      <c r="F275" s="7">
        <v>95.0</v>
      </c>
      <c r="G275" s="7">
        <v>1.0</v>
      </c>
      <c r="H275" s="17"/>
      <c r="I275" s="7">
        <v>0.0</v>
      </c>
      <c r="J275" s="7">
        <v>1.0</v>
      </c>
    </row>
    <row r="276">
      <c r="A276" s="7" t="s">
        <v>26</v>
      </c>
      <c r="B276" s="7" t="s">
        <v>284</v>
      </c>
      <c r="C276" s="7" t="s">
        <v>295</v>
      </c>
      <c r="D276" s="7" t="s">
        <v>332</v>
      </c>
      <c r="E276" s="7" t="s">
        <v>333</v>
      </c>
      <c r="F276" s="7">
        <v>98.0</v>
      </c>
      <c r="G276" s="7">
        <v>1.0</v>
      </c>
      <c r="H276" s="17"/>
      <c r="I276" s="7">
        <v>0.0</v>
      </c>
      <c r="J276" s="7">
        <v>1.0</v>
      </c>
    </row>
    <row r="277">
      <c r="A277" s="7" t="s">
        <v>26</v>
      </c>
      <c r="B277" s="7" t="s">
        <v>284</v>
      </c>
      <c r="C277" s="7" t="s">
        <v>285</v>
      </c>
      <c r="D277" s="7" t="s">
        <v>286</v>
      </c>
      <c r="E277" s="7" t="s">
        <v>115</v>
      </c>
      <c r="F277" s="7">
        <v>95.0</v>
      </c>
      <c r="G277" s="7">
        <v>1.0</v>
      </c>
      <c r="H277" s="17"/>
      <c r="I277" s="7">
        <v>0.0</v>
      </c>
      <c r="J277" s="7">
        <v>1.0</v>
      </c>
    </row>
    <row r="278">
      <c r="A278" s="7" t="s">
        <v>26</v>
      </c>
      <c r="B278" s="7" t="s">
        <v>284</v>
      </c>
      <c r="C278" s="7" t="s">
        <v>285</v>
      </c>
      <c r="D278" s="7" t="s">
        <v>286</v>
      </c>
      <c r="E278" s="7" t="s">
        <v>113</v>
      </c>
      <c r="F278" s="7">
        <v>98.0</v>
      </c>
      <c r="G278" s="7">
        <v>1.0</v>
      </c>
      <c r="H278" s="17"/>
      <c r="I278" s="7">
        <v>0.0</v>
      </c>
      <c r="J278" s="7">
        <v>1.0</v>
      </c>
    </row>
    <row r="279">
      <c r="A279" s="7" t="s">
        <v>26</v>
      </c>
      <c r="B279" s="7" t="s">
        <v>284</v>
      </c>
      <c r="C279" s="7" t="s">
        <v>285</v>
      </c>
      <c r="D279" s="7" t="s">
        <v>338</v>
      </c>
      <c r="E279" s="7" t="s">
        <v>585</v>
      </c>
      <c r="F279" s="7">
        <v>95.0</v>
      </c>
      <c r="G279" s="7">
        <v>1.0</v>
      </c>
      <c r="H279" s="17"/>
      <c r="I279" s="7">
        <v>0.0</v>
      </c>
      <c r="J279" s="7">
        <v>1.0</v>
      </c>
    </row>
    <row r="280">
      <c r="A280" s="7" t="s">
        <v>26</v>
      </c>
      <c r="B280" s="7" t="s">
        <v>284</v>
      </c>
      <c r="C280" s="7" t="s">
        <v>285</v>
      </c>
      <c r="D280" s="7" t="s">
        <v>552</v>
      </c>
      <c r="E280" s="7" t="s">
        <v>585</v>
      </c>
      <c r="F280" s="7">
        <v>95.0</v>
      </c>
      <c r="G280" s="7">
        <v>1.0</v>
      </c>
      <c r="H280" s="17"/>
      <c r="I280" s="7">
        <v>0.0</v>
      </c>
      <c r="J280" s="7">
        <v>1.0</v>
      </c>
    </row>
    <row r="281">
      <c r="A281" s="7" t="s">
        <v>26</v>
      </c>
      <c r="B281" s="7" t="s">
        <v>284</v>
      </c>
      <c r="C281" s="7" t="s">
        <v>556</v>
      </c>
      <c r="D281" s="7" t="s">
        <v>557</v>
      </c>
      <c r="E281" s="7" t="s">
        <v>585</v>
      </c>
      <c r="F281" s="7">
        <v>95.0</v>
      </c>
      <c r="G281" s="7">
        <v>1.0</v>
      </c>
      <c r="H281" s="17"/>
      <c r="I281" s="7">
        <v>0.0</v>
      </c>
      <c r="J281" s="7">
        <v>1.0</v>
      </c>
    </row>
    <row r="282">
      <c r="A282" s="7" t="s">
        <v>26</v>
      </c>
      <c r="B282" s="7" t="s">
        <v>284</v>
      </c>
      <c r="C282" s="7" t="s">
        <v>285</v>
      </c>
      <c r="D282" s="7" t="s">
        <v>338</v>
      </c>
      <c r="E282" s="7" t="s">
        <v>577</v>
      </c>
      <c r="F282" s="7">
        <v>98.0</v>
      </c>
      <c r="G282" s="7">
        <v>1.0</v>
      </c>
      <c r="H282" s="17"/>
      <c r="I282" s="7">
        <v>0.0</v>
      </c>
      <c r="J282" s="7">
        <v>1.0</v>
      </c>
    </row>
    <row r="283">
      <c r="A283" s="7" t="s">
        <v>26</v>
      </c>
      <c r="B283" s="7" t="s">
        <v>284</v>
      </c>
      <c r="C283" s="7" t="s">
        <v>285</v>
      </c>
      <c r="D283" s="7" t="s">
        <v>552</v>
      </c>
      <c r="E283" s="7" t="s">
        <v>577</v>
      </c>
      <c r="F283" s="7">
        <v>98.0</v>
      </c>
      <c r="G283" s="7">
        <v>1.0</v>
      </c>
      <c r="H283" s="17"/>
      <c r="I283" s="7">
        <v>0.0</v>
      </c>
      <c r="J283" s="7">
        <v>1.0</v>
      </c>
    </row>
    <row r="284">
      <c r="A284" s="7" t="s">
        <v>26</v>
      </c>
      <c r="B284" s="7" t="s">
        <v>284</v>
      </c>
      <c r="C284" s="7" t="s">
        <v>556</v>
      </c>
      <c r="D284" s="7" t="s">
        <v>557</v>
      </c>
      <c r="E284" s="7" t="s">
        <v>577</v>
      </c>
      <c r="F284" s="7">
        <v>98.0</v>
      </c>
      <c r="G284" s="7">
        <v>1.0</v>
      </c>
      <c r="H284" s="17"/>
      <c r="I284" s="7">
        <v>0.0</v>
      </c>
      <c r="J284" s="7">
        <v>1.0</v>
      </c>
    </row>
    <row r="285">
      <c r="A285" s="7" t="s">
        <v>26</v>
      </c>
      <c r="B285" s="7" t="s">
        <v>284</v>
      </c>
      <c r="C285" s="7" t="s">
        <v>285</v>
      </c>
      <c r="D285" s="7" t="s">
        <v>786</v>
      </c>
      <c r="E285" s="7" t="s">
        <v>1021</v>
      </c>
      <c r="F285" s="7">
        <v>95.0</v>
      </c>
      <c r="G285" s="7">
        <v>1.0</v>
      </c>
      <c r="H285" s="17"/>
      <c r="I285" s="7">
        <v>0.0</v>
      </c>
      <c r="J285" s="7">
        <v>1.0</v>
      </c>
    </row>
    <row r="286">
      <c r="A286" s="7" t="s">
        <v>26</v>
      </c>
      <c r="B286" s="7" t="s">
        <v>284</v>
      </c>
      <c r="C286" s="7" t="s">
        <v>285</v>
      </c>
      <c r="D286" s="7" t="s">
        <v>786</v>
      </c>
      <c r="E286" s="7" t="s">
        <v>1022</v>
      </c>
      <c r="F286" s="7">
        <v>98.0</v>
      </c>
      <c r="G286" s="7">
        <v>1.0</v>
      </c>
      <c r="H286" s="17"/>
      <c r="I286" s="7">
        <v>0.0</v>
      </c>
      <c r="J286" s="7">
        <v>1.0</v>
      </c>
    </row>
    <row r="287">
      <c r="A287" s="7" t="s">
        <v>26</v>
      </c>
      <c r="B287" s="7" t="s">
        <v>284</v>
      </c>
      <c r="C287" s="7" t="s">
        <v>573</v>
      </c>
      <c r="D287" s="7" t="s">
        <v>574</v>
      </c>
      <c r="E287" s="7" t="s">
        <v>575</v>
      </c>
      <c r="F287" s="7">
        <v>100.0</v>
      </c>
      <c r="G287" s="7">
        <v>1.0</v>
      </c>
      <c r="H287" s="17"/>
      <c r="I287" s="7">
        <v>0.0</v>
      </c>
      <c r="J287" s="7">
        <v>1.0</v>
      </c>
    </row>
    <row r="288">
      <c r="A288" s="7" t="s">
        <v>26</v>
      </c>
      <c r="B288" s="7" t="s">
        <v>284</v>
      </c>
      <c r="C288" s="7" t="s">
        <v>285</v>
      </c>
      <c r="D288" s="7" t="s">
        <v>552</v>
      </c>
      <c r="E288" s="7" t="s">
        <v>572</v>
      </c>
      <c r="F288" s="7">
        <v>95.0</v>
      </c>
      <c r="G288" s="7">
        <v>1.0</v>
      </c>
      <c r="H288" s="17"/>
      <c r="I288" s="7">
        <v>1.0</v>
      </c>
      <c r="J288" s="7">
        <v>1.0</v>
      </c>
    </row>
    <row r="289">
      <c r="A289" s="7" t="s">
        <v>26</v>
      </c>
      <c r="B289" s="7" t="s">
        <v>284</v>
      </c>
      <c r="C289" s="7" t="s">
        <v>556</v>
      </c>
      <c r="D289" s="7" t="s">
        <v>557</v>
      </c>
      <c r="E289" s="7" t="s">
        <v>572</v>
      </c>
      <c r="F289" s="7">
        <v>95.0</v>
      </c>
      <c r="G289" s="7">
        <v>1.0</v>
      </c>
      <c r="H289" s="17"/>
      <c r="I289" s="7">
        <v>1.0</v>
      </c>
      <c r="J289" s="7">
        <v>1.0</v>
      </c>
    </row>
    <row r="290">
      <c r="A290" s="7" t="s">
        <v>26</v>
      </c>
      <c r="B290" s="7" t="s">
        <v>284</v>
      </c>
      <c r="C290" s="7" t="s">
        <v>285</v>
      </c>
      <c r="D290" s="7" t="s">
        <v>552</v>
      </c>
      <c r="E290" s="7" t="s">
        <v>555</v>
      </c>
      <c r="F290" s="7">
        <v>98.0</v>
      </c>
      <c r="G290" s="7">
        <v>1.0</v>
      </c>
      <c r="H290" s="17"/>
      <c r="I290" s="7">
        <v>1.0</v>
      </c>
      <c r="J290" s="7">
        <v>1.0</v>
      </c>
    </row>
    <row r="291">
      <c r="A291" s="7" t="s">
        <v>26</v>
      </c>
      <c r="B291" s="7" t="s">
        <v>284</v>
      </c>
      <c r="C291" s="7" t="s">
        <v>556</v>
      </c>
      <c r="D291" s="7" t="s">
        <v>557</v>
      </c>
      <c r="E291" s="7" t="s">
        <v>555</v>
      </c>
      <c r="F291" s="7">
        <v>98.0</v>
      </c>
      <c r="G291" s="7">
        <v>1.0</v>
      </c>
      <c r="H291" s="17"/>
      <c r="I291" s="7">
        <v>1.0</v>
      </c>
      <c r="J291" s="7">
        <v>1.0</v>
      </c>
    </row>
    <row r="292">
      <c r="A292" s="7" t="s">
        <v>26</v>
      </c>
      <c r="B292" s="7" t="s">
        <v>284</v>
      </c>
      <c r="C292" s="7" t="s">
        <v>285</v>
      </c>
      <c r="D292" s="7" t="s">
        <v>552</v>
      </c>
      <c r="E292" s="7" t="s">
        <v>554</v>
      </c>
      <c r="F292" s="7">
        <v>95.0</v>
      </c>
      <c r="G292" s="7">
        <v>1.0</v>
      </c>
      <c r="H292" s="17"/>
      <c r="I292" s="7">
        <v>1.0</v>
      </c>
      <c r="J292" s="7">
        <v>1.0</v>
      </c>
    </row>
    <row r="293">
      <c r="A293" s="7" t="s">
        <v>26</v>
      </c>
      <c r="B293" s="7" t="s">
        <v>284</v>
      </c>
      <c r="C293" s="7" t="s">
        <v>285</v>
      </c>
      <c r="D293" s="7" t="s">
        <v>552</v>
      </c>
      <c r="E293" s="7" t="s">
        <v>553</v>
      </c>
      <c r="F293" s="7">
        <v>98.0</v>
      </c>
      <c r="G293" s="7">
        <v>1.0</v>
      </c>
      <c r="H293" s="17"/>
      <c r="I293" s="7">
        <v>1.0</v>
      </c>
      <c r="J293" s="7">
        <v>1.0</v>
      </c>
    </row>
    <row r="294">
      <c r="A294" s="7" t="s">
        <v>26</v>
      </c>
      <c r="B294" s="7" t="s">
        <v>518</v>
      </c>
      <c r="C294" s="7" t="s">
        <v>519</v>
      </c>
      <c r="D294" s="7" t="s">
        <v>523</v>
      </c>
      <c r="E294" s="7" t="s">
        <v>893</v>
      </c>
      <c r="F294" s="7">
        <v>46.0</v>
      </c>
      <c r="G294" s="7">
        <v>8.0</v>
      </c>
      <c r="H294" s="17"/>
      <c r="I294" s="7">
        <v>18.0</v>
      </c>
      <c r="J294" s="7">
        <v>29.0</v>
      </c>
    </row>
    <row r="295">
      <c r="A295" s="7" t="s">
        <v>26</v>
      </c>
      <c r="B295" s="7" t="s">
        <v>518</v>
      </c>
      <c r="C295" s="7" t="s">
        <v>519</v>
      </c>
      <c r="D295" s="7" t="s">
        <v>523</v>
      </c>
      <c r="E295" s="7" t="s">
        <v>657</v>
      </c>
      <c r="F295" s="7">
        <v>52.0</v>
      </c>
      <c r="G295" s="7">
        <v>5.0</v>
      </c>
      <c r="H295" s="17"/>
      <c r="I295" s="7">
        <v>16.0</v>
      </c>
      <c r="J295" s="7">
        <v>15.0</v>
      </c>
    </row>
    <row r="296">
      <c r="A296" s="7" t="s">
        <v>26</v>
      </c>
      <c r="B296" s="7" t="s">
        <v>518</v>
      </c>
      <c r="C296" s="7" t="s">
        <v>519</v>
      </c>
      <c r="D296" s="7" t="s">
        <v>523</v>
      </c>
      <c r="E296" s="7" t="s">
        <v>658</v>
      </c>
      <c r="F296" s="7">
        <v>52.0</v>
      </c>
      <c r="G296" s="7">
        <v>4.0</v>
      </c>
      <c r="H296" s="17"/>
      <c r="I296" s="7">
        <v>16.0</v>
      </c>
      <c r="J296" s="7">
        <v>15.0</v>
      </c>
    </row>
    <row r="297">
      <c r="A297" s="7" t="s">
        <v>26</v>
      </c>
      <c r="B297" s="7" t="s">
        <v>518</v>
      </c>
      <c r="C297" s="7" t="s">
        <v>519</v>
      </c>
      <c r="D297" s="7" t="s">
        <v>527</v>
      </c>
      <c r="E297" s="7" t="s">
        <v>528</v>
      </c>
      <c r="F297" s="7">
        <v>52.0</v>
      </c>
      <c r="G297" s="7">
        <v>4.0</v>
      </c>
      <c r="H297" s="17"/>
      <c r="I297" s="7">
        <v>15.0</v>
      </c>
      <c r="J297" s="7">
        <v>15.0</v>
      </c>
    </row>
    <row r="298">
      <c r="A298" s="7" t="s">
        <v>26</v>
      </c>
      <c r="B298" s="7" t="s">
        <v>518</v>
      </c>
      <c r="C298" s="7" t="s">
        <v>519</v>
      </c>
      <c r="D298" s="7" t="s">
        <v>665</v>
      </c>
      <c r="E298" s="7" t="s">
        <v>666</v>
      </c>
      <c r="F298" s="7">
        <v>60.0</v>
      </c>
      <c r="G298" s="7">
        <v>4.0</v>
      </c>
      <c r="H298" s="17"/>
      <c r="I298" s="7">
        <v>13.0</v>
      </c>
      <c r="J298" s="7">
        <v>10.0</v>
      </c>
    </row>
    <row r="299">
      <c r="A299" s="7" t="s">
        <v>26</v>
      </c>
      <c r="B299" s="7" t="s">
        <v>518</v>
      </c>
      <c r="C299" s="7" t="s">
        <v>519</v>
      </c>
      <c r="D299" s="7" t="s">
        <v>669</v>
      </c>
      <c r="E299" s="7" t="s">
        <v>671</v>
      </c>
      <c r="F299" s="7">
        <v>60.0</v>
      </c>
      <c r="G299" s="7">
        <v>4.0</v>
      </c>
      <c r="H299" s="17"/>
      <c r="I299" s="7">
        <v>13.0</v>
      </c>
      <c r="J299" s="7">
        <v>10.0</v>
      </c>
    </row>
    <row r="300">
      <c r="A300" s="7" t="s">
        <v>26</v>
      </c>
      <c r="B300" s="7" t="s">
        <v>518</v>
      </c>
      <c r="C300" s="7" t="s">
        <v>519</v>
      </c>
      <c r="D300" s="7" t="s">
        <v>530</v>
      </c>
      <c r="E300" s="7" t="s">
        <v>531</v>
      </c>
      <c r="F300" s="7">
        <v>70.0</v>
      </c>
      <c r="G300" s="7">
        <v>3.0</v>
      </c>
      <c r="H300" s="17"/>
      <c r="I300" s="7">
        <v>5.0</v>
      </c>
      <c r="J300" s="7">
        <v>5.0</v>
      </c>
    </row>
    <row r="301">
      <c r="A301" s="7" t="s">
        <v>26</v>
      </c>
      <c r="B301" s="7" t="s">
        <v>518</v>
      </c>
      <c r="C301" s="7" t="s">
        <v>519</v>
      </c>
      <c r="D301" s="7" t="s">
        <v>683</v>
      </c>
      <c r="E301" s="7" t="s">
        <v>684</v>
      </c>
      <c r="F301" s="7">
        <v>72.0</v>
      </c>
      <c r="G301" s="7">
        <v>2.0</v>
      </c>
      <c r="H301" s="17"/>
      <c r="I301" s="7">
        <v>7.0</v>
      </c>
      <c r="J301" s="7">
        <v>4.0</v>
      </c>
    </row>
    <row r="302">
      <c r="A302" s="7" t="s">
        <v>26</v>
      </c>
      <c r="B302" s="7" t="s">
        <v>518</v>
      </c>
      <c r="C302" s="7" t="s">
        <v>519</v>
      </c>
      <c r="D302" s="7" t="s">
        <v>548</v>
      </c>
      <c r="E302" s="7" t="s">
        <v>549</v>
      </c>
      <c r="F302" s="7">
        <v>70.0</v>
      </c>
      <c r="G302" s="7">
        <v>2.0</v>
      </c>
      <c r="H302" s="17"/>
      <c r="I302" s="7">
        <v>9.0</v>
      </c>
      <c r="J302" s="7">
        <v>5.0</v>
      </c>
    </row>
    <row r="303">
      <c r="A303" s="7" t="s">
        <v>26</v>
      </c>
      <c r="B303" s="7" t="s">
        <v>518</v>
      </c>
      <c r="C303" s="7" t="s">
        <v>519</v>
      </c>
      <c r="D303" s="7" t="s">
        <v>683</v>
      </c>
      <c r="E303" s="7" t="s">
        <v>686</v>
      </c>
      <c r="F303" s="7">
        <v>69.0</v>
      </c>
      <c r="G303" s="7">
        <v>2.0</v>
      </c>
      <c r="H303" s="17"/>
      <c r="I303" s="7">
        <v>8.0</v>
      </c>
      <c r="J303" s="7">
        <v>5.0</v>
      </c>
    </row>
    <row r="304">
      <c r="A304" s="7" t="s">
        <v>26</v>
      </c>
      <c r="B304" s="7" t="s">
        <v>518</v>
      </c>
      <c r="C304" s="7" t="s">
        <v>519</v>
      </c>
      <c r="D304" s="7" t="s">
        <v>665</v>
      </c>
      <c r="E304" s="7" t="s">
        <v>698</v>
      </c>
      <c r="F304" s="7">
        <v>66.0</v>
      </c>
      <c r="G304" s="7">
        <v>2.0</v>
      </c>
      <c r="H304" s="17"/>
      <c r="I304" s="7">
        <v>9.0</v>
      </c>
      <c r="J304" s="7">
        <v>7.0</v>
      </c>
    </row>
    <row r="305">
      <c r="A305" s="7" t="s">
        <v>26</v>
      </c>
      <c r="B305" s="7" t="s">
        <v>518</v>
      </c>
      <c r="C305" s="7" t="s">
        <v>519</v>
      </c>
      <c r="D305" s="7" t="s">
        <v>669</v>
      </c>
      <c r="E305" s="7" t="s">
        <v>708</v>
      </c>
      <c r="F305" s="7">
        <v>66.0</v>
      </c>
      <c r="G305" s="7">
        <v>2.0</v>
      </c>
      <c r="H305" s="17"/>
      <c r="I305" s="7">
        <v>9.0</v>
      </c>
      <c r="J305" s="7">
        <v>7.0</v>
      </c>
    </row>
    <row r="306">
      <c r="A306" s="7" t="s">
        <v>26</v>
      </c>
      <c r="B306" s="7" t="s">
        <v>518</v>
      </c>
      <c r="C306" s="7" t="s">
        <v>519</v>
      </c>
      <c r="D306" s="7" t="s">
        <v>523</v>
      </c>
      <c r="E306" s="7" t="s">
        <v>715</v>
      </c>
      <c r="F306" s="7">
        <v>66.0</v>
      </c>
      <c r="G306" s="7">
        <v>2.0</v>
      </c>
      <c r="H306" s="17"/>
      <c r="I306" s="7">
        <v>9.0</v>
      </c>
      <c r="J306" s="7">
        <v>7.0</v>
      </c>
    </row>
    <row r="307">
      <c r="A307" s="7" t="s">
        <v>26</v>
      </c>
      <c r="B307" s="7" t="s">
        <v>518</v>
      </c>
      <c r="C307" s="7" t="s">
        <v>519</v>
      </c>
      <c r="D307" s="7" t="s">
        <v>523</v>
      </c>
      <c r="E307" s="7" t="s">
        <v>723</v>
      </c>
      <c r="F307" s="7">
        <v>69.0</v>
      </c>
      <c r="G307" s="7">
        <v>2.0</v>
      </c>
      <c r="H307" s="17"/>
      <c r="I307" s="7">
        <v>9.0</v>
      </c>
      <c r="J307" s="7">
        <v>5.0</v>
      </c>
    </row>
    <row r="308">
      <c r="A308" s="7" t="s">
        <v>26</v>
      </c>
      <c r="B308" s="7" t="s">
        <v>518</v>
      </c>
      <c r="C308" s="7" t="s">
        <v>519</v>
      </c>
      <c r="D308" s="7" t="s">
        <v>527</v>
      </c>
      <c r="E308" s="7" t="s">
        <v>545</v>
      </c>
      <c r="F308" s="7">
        <v>66.0</v>
      </c>
      <c r="G308" s="7">
        <v>2.0</v>
      </c>
      <c r="H308" s="17"/>
      <c r="I308" s="7">
        <v>10.0</v>
      </c>
      <c r="J308" s="7">
        <v>7.0</v>
      </c>
    </row>
    <row r="309">
      <c r="A309" s="7" t="s">
        <v>26</v>
      </c>
      <c r="B309" s="7" t="s">
        <v>518</v>
      </c>
      <c r="C309" s="7" t="s">
        <v>519</v>
      </c>
      <c r="D309" s="7" t="s">
        <v>543</v>
      </c>
      <c r="E309" s="7" t="s">
        <v>544</v>
      </c>
      <c r="F309" s="7">
        <v>71.0</v>
      </c>
      <c r="G309" s="7">
        <v>2.0</v>
      </c>
      <c r="H309" s="17"/>
      <c r="I309" s="7">
        <v>5.0</v>
      </c>
      <c r="J309" s="7">
        <v>5.0</v>
      </c>
    </row>
    <row r="310">
      <c r="A310" s="7" t="s">
        <v>26</v>
      </c>
      <c r="B310" s="7" t="s">
        <v>518</v>
      </c>
      <c r="C310" s="7" t="s">
        <v>519</v>
      </c>
      <c r="D310" s="7" t="s">
        <v>523</v>
      </c>
      <c r="E310" s="7" t="s">
        <v>732</v>
      </c>
      <c r="F310" s="7">
        <v>69.0</v>
      </c>
      <c r="G310" s="7">
        <v>2.0</v>
      </c>
      <c r="H310" s="17"/>
      <c r="I310" s="7">
        <v>10.0</v>
      </c>
      <c r="J310" s="7">
        <v>5.0</v>
      </c>
    </row>
    <row r="311">
      <c r="A311" s="7" t="s">
        <v>26</v>
      </c>
      <c r="B311" s="7" t="s">
        <v>518</v>
      </c>
      <c r="C311" s="7" t="s">
        <v>589</v>
      </c>
      <c r="D311" s="7" t="s">
        <v>733</v>
      </c>
      <c r="E311" s="7" t="s">
        <v>684</v>
      </c>
      <c r="F311" s="7">
        <v>100.0</v>
      </c>
      <c r="G311" s="7">
        <v>1.0</v>
      </c>
      <c r="H311" s="17"/>
      <c r="I311" s="7">
        <v>0.0</v>
      </c>
      <c r="J311" s="7">
        <v>0.0</v>
      </c>
    </row>
    <row r="312">
      <c r="A312" s="7" t="s">
        <v>26</v>
      </c>
      <c r="B312" s="7" t="s">
        <v>518</v>
      </c>
      <c r="C312" s="7" t="s">
        <v>519</v>
      </c>
      <c r="D312" s="7" t="s">
        <v>543</v>
      </c>
      <c r="E312" s="7" t="s">
        <v>620</v>
      </c>
      <c r="F312" s="7">
        <v>76.0</v>
      </c>
      <c r="G312" s="7">
        <v>1.0</v>
      </c>
      <c r="H312" s="17"/>
      <c r="I312" s="7">
        <v>3.0</v>
      </c>
      <c r="J312" s="7">
        <v>2.0</v>
      </c>
    </row>
    <row r="313">
      <c r="A313" s="7" t="s">
        <v>26</v>
      </c>
      <c r="B313" s="7" t="s">
        <v>518</v>
      </c>
      <c r="C313" s="7" t="s">
        <v>519</v>
      </c>
      <c r="D313" s="7" t="s">
        <v>665</v>
      </c>
      <c r="E313" s="7" t="s">
        <v>734</v>
      </c>
      <c r="F313" s="7">
        <v>100.0</v>
      </c>
      <c r="G313" s="7">
        <v>1.0</v>
      </c>
      <c r="H313" s="17"/>
      <c r="I313" s="7">
        <v>1.0</v>
      </c>
      <c r="J313" s="7">
        <v>1.0</v>
      </c>
    </row>
    <row r="314">
      <c r="A314" s="7" t="s">
        <v>26</v>
      </c>
      <c r="B314" s="7" t="s">
        <v>518</v>
      </c>
      <c r="C314" s="7" t="s">
        <v>589</v>
      </c>
      <c r="D314" s="7" t="s">
        <v>598</v>
      </c>
      <c r="E314" s="7" t="s">
        <v>657</v>
      </c>
      <c r="F314" s="7">
        <v>100.0</v>
      </c>
      <c r="G314" s="7">
        <v>1.0</v>
      </c>
      <c r="H314" s="17"/>
      <c r="I314" s="7">
        <v>2.0</v>
      </c>
      <c r="J314" s="7">
        <v>0.0</v>
      </c>
    </row>
    <row r="315">
      <c r="A315" s="7" t="s">
        <v>26</v>
      </c>
      <c r="B315" s="7" t="s">
        <v>518</v>
      </c>
      <c r="C315" s="7" t="s">
        <v>589</v>
      </c>
      <c r="D315" s="7" t="s">
        <v>606</v>
      </c>
      <c r="E315" s="7" t="s">
        <v>528</v>
      </c>
      <c r="F315" s="7">
        <v>100.0</v>
      </c>
      <c r="G315" s="7">
        <v>1.0</v>
      </c>
      <c r="H315" s="17"/>
      <c r="I315" s="7">
        <v>2.0</v>
      </c>
      <c r="J315" s="7">
        <v>0.0</v>
      </c>
    </row>
    <row r="316">
      <c r="A316" s="7" t="s">
        <v>26</v>
      </c>
      <c r="B316" s="7" t="s">
        <v>518</v>
      </c>
      <c r="C316" s="7" t="s">
        <v>519</v>
      </c>
      <c r="D316" s="7" t="s">
        <v>530</v>
      </c>
      <c r="E316" s="7" t="s">
        <v>609</v>
      </c>
      <c r="F316" s="7">
        <v>68.0</v>
      </c>
      <c r="G316" s="7">
        <v>1.0</v>
      </c>
      <c r="H316" s="17"/>
      <c r="I316" s="7">
        <v>3.0</v>
      </c>
      <c r="J316" s="7">
        <v>2.0</v>
      </c>
    </row>
    <row r="317">
      <c r="A317" s="7" t="s">
        <v>26</v>
      </c>
      <c r="B317" s="7" t="s">
        <v>518</v>
      </c>
      <c r="C317" s="7" t="s">
        <v>519</v>
      </c>
      <c r="D317" s="7" t="s">
        <v>669</v>
      </c>
      <c r="E317" s="7" t="s">
        <v>761</v>
      </c>
      <c r="F317" s="7">
        <v>100.0</v>
      </c>
      <c r="G317" s="7">
        <v>1.0</v>
      </c>
      <c r="H317" s="17"/>
      <c r="I317" s="7">
        <v>1.0</v>
      </c>
      <c r="J317" s="7">
        <v>1.0</v>
      </c>
    </row>
    <row r="318">
      <c r="A318" s="7" t="s">
        <v>26</v>
      </c>
      <c r="B318" s="7" t="s">
        <v>518</v>
      </c>
      <c r="C318" s="7" t="s">
        <v>560</v>
      </c>
      <c r="D318" s="7" t="s">
        <v>561</v>
      </c>
      <c r="E318" s="7" t="s">
        <v>608</v>
      </c>
      <c r="F318" s="7">
        <v>63.0</v>
      </c>
      <c r="G318" s="7">
        <v>1.0</v>
      </c>
      <c r="H318" s="17"/>
      <c r="I318" s="7">
        <v>18.0</v>
      </c>
      <c r="J318" s="7">
        <v>7.0</v>
      </c>
    </row>
    <row r="319">
      <c r="A319" s="7" t="s">
        <v>26</v>
      </c>
      <c r="B319" s="7" t="s">
        <v>518</v>
      </c>
      <c r="C319" s="7" t="s">
        <v>519</v>
      </c>
      <c r="D319" s="7" t="s">
        <v>683</v>
      </c>
      <c r="E319" s="7" t="s">
        <v>770</v>
      </c>
      <c r="F319" s="7">
        <v>100.0</v>
      </c>
      <c r="G319" s="7">
        <v>1.0</v>
      </c>
      <c r="H319" s="17"/>
      <c r="I319" s="7">
        <v>1.0</v>
      </c>
      <c r="J319" s="7">
        <v>1.0</v>
      </c>
    </row>
    <row r="320">
      <c r="A320" s="7" t="s">
        <v>26</v>
      </c>
      <c r="B320" s="7" t="s">
        <v>518</v>
      </c>
      <c r="C320" s="7" t="s">
        <v>519</v>
      </c>
      <c r="D320" s="7" t="s">
        <v>523</v>
      </c>
      <c r="E320" s="7" t="s">
        <v>607</v>
      </c>
      <c r="F320" s="7">
        <v>100.0</v>
      </c>
      <c r="G320" s="7">
        <v>1.0</v>
      </c>
      <c r="H320" s="17"/>
      <c r="I320" s="7">
        <v>1.0</v>
      </c>
      <c r="J320" s="7">
        <v>1.0</v>
      </c>
    </row>
    <row r="321">
      <c r="A321" s="7" t="s">
        <v>26</v>
      </c>
      <c r="B321" s="7" t="s">
        <v>518</v>
      </c>
      <c r="C321" s="7" t="s">
        <v>589</v>
      </c>
      <c r="D321" s="7" t="s">
        <v>733</v>
      </c>
      <c r="E321" s="7" t="s">
        <v>686</v>
      </c>
      <c r="F321" s="7">
        <v>100.0</v>
      </c>
      <c r="G321" s="7">
        <v>1.0</v>
      </c>
      <c r="H321" s="17"/>
      <c r="I321" s="7">
        <v>0.0</v>
      </c>
      <c r="J321" s="7">
        <v>0.0</v>
      </c>
    </row>
    <row r="322">
      <c r="A322" s="7" t="s">
        <v>26</v>
      </c>
      <c r="B322" s="7" t="s">
        <v>518</v>
      </c>
      <c r="C322" s="7" t="s">
        <v>589</v>
      </c>
      <c r="D322" s="7" t="s">
        <v>598</v>
      </c>
      <c r="E322" s="7" t="s">
        <v>893</v>
      </c>
      <c r="F322" s="7">
        <v>100.0</v>
      </c>
      <c r="G322" s="7">
        <v>1.0</v>
      </c>
      <c r="H322" s="17"/>
      <c r="I322" s="7">
        <v>1.0</v>
      </c>
      <c r="J322" s="7">
        <v>0.0</v>
      </c>
    </row>
    <row r="323">
      <c r="A323" s="7" t="s">
        <v>26</v>
      </c>
      <c r="B323" s="7" t="s">
        <v>518</v>
      </c>
      <c r="C323" s="7" t="s">
        <v>589</v>
      </c>
      <c r="D323" s="7" t="s">
        <v>606</v>
      </c>
      <c r="E323" s="7" t="s">
        <v>545</v>
      </c>
      <c r="F323" s="7">
        <v>100.0</v>
      </c>
      <c r="G323" s="7">
        <v>1.0</v>
      </c>
      <c r="H323" s="17"/>
      <c r="I323" s="7">
        <v>2.0</v>
      </c>
      <c r="J323" s="7">
        <v>0.0</v>
      </c>
    </row>
    <row r="324">
      <c r="A324" s="7" t="s">
        <v>26</v>
      </c>
      <c r="B324" s="7" t="s">
        <v>518</v>
      </c>
      <c r="C324" s="7" t="s">
        <v>589</v>
      </c>
      <c r="D324" s="7" t="s">
        <v>592</v>
      </c>
      <c r="E324" s="7" t="s">
        <v>544</v>
      </c>
      <c r="F324" s="7">
        <v>100.0</v>
      </c>
      <c r="G324" s="7">
        <v>1.0</v>
      </c>
      <c r="H324" s="17"/>
      <c r="I324" s="7">
        <v>1.0</v>
      </c>
      <c r="J324" s="7">
        <v>0.0</v>
      </c>
    </row>
    <row r="325">
      <c r="A325" s="7" t="s">
        <v>26</v>
      </c>
      <c r="B325" s="7" t="s">
        <v>518</v>
      </c>
      <c r="C325" s="7" t="s">
        <v>589</v>
      </c>
      <c r="D325" s="7" t="s">
        <v>733</v>
      </c>
      <c r="E325" s="7" t="s">
        <v>728</v>
      </c>
      <c r="F325" s="7">
        <v>100.0</v>
      </c>
      <c r="G325" s="7">
        <v>1.0</v>
      </c>
      <c r="H325" s="17"/>
      <c r="I325" s="7">
        <v>1.0</v>
      </c>
      <c r="J325" s="7">
        <v>0.0</v>
      </c>
    </row>
    <row r="326">
      <c r="A326" s="7" t="s">
        <v>26</v>
      </c>
      <c r="B326" s="7" t="s">
        <v>518</v>
      </c>
      <c r="C326" s="7" t="s">
        <v>519</v>
      </c>
      <c r="D326" s="7" t="s">
        <v>683</v>
      </c>
      <c r="E326" s="7" t="s">
        <v>728</v>
      </c>
      <c r="F326" s="7">
        <v>91.0</v>
      </c>
      <c r="G326" s="7">
        <v>1.0</v>
      </c>
      <c r="H326" s="17"/>
      <c r="I326" s="7">
        <v>1.0</v>
      </c>
      <c r="J326" s="7">
        <v>2.0</v>
      </c>
    </row>
    <row r="327">
      <c r="A327" s="7" t="s">
        <v>26</v>
      </c>
      <c r="B327" s="7" t="s">
        <v>518</v>
      </c>
      <c r="C327" s="7" t="s">
        <v>589</v>
      </c>
      <c r="D327" s="7" t="s">
        <v>598</v>
      </c>
      <c r="E327" s="7" t="s">
        <v>732</v>
      </c>
      <c r="F327" s="7">
        <v>100.0</v>
      </c>
      <c r="G327" s="7">
        <v>1.0</v>
      </c>
      <c r="H327" s="17"/>
      <c r="I327" s="7">
        <v>3.0</v>
      </c>
      <c r="J327" s="7">
        <v>0.0</v>
      </c>
    </row>
    <row r="328">
      <c r="A328" s="7" t="s">
        <v>26</v>
      </c>
      <c r="B328" s="7" t="s">
        <v>518</v>
      </c>
      <c r="C328" s="7" t="s">
        <v>589</v>
      </c>
      <c r="D328" s="7" t="s">
        <v>590</v>
      </c>
      <c r="E328" s="7" t="s">
        <v>531</v>
      </c>
      <c r="F328" s="7">
        <v>100.0</v>
      </c>
      <c r="G328" s="7">
        <v>1.0</v>
      </c>
      <c r="H328" s="17"/>
      <c r="I328" s="7">
        <v>1.0</v>
      </c>
      <c r="J328" s="7">
        <v>0.0</v>
      </c>
    </row>
    <row r="329">
      <c r="A329" s="7" t="s">
        <v>26</v>
      </c>
      <c r="B329" s="7" t="s">
        <v>518</v>
      </c>
      <c r="C329" s="7" t="s">
        <v>589</v>
      </c>
      <c r="D329" s="7" t="s">
        <v>795</v>
      </c>
      <c r="E329" s="7" t="s">
        <v>666</v>
      </c>
      <c r="F329" s="7">
        <v>100.0</v>
      </c>
      <c r="G329" s="7">
        <v>1.0</v>
      </c>
      <c r="H329" s="17"/>
      <c r="I329" s="7">
        <v>2.0</v>
      </c>
      <c r="J329" s="7">
        <v>0.0</v>
      </c>
    </row>
    <row r="330">
      <c r="A330" s="7" t="s">
        <v>26</v>
      </c>
      <c r="B330" s="7" t="s">
        <v>518</v>
      </c>
      <c r="C330" s="7" t="s">
        <v>589</v>
      </c>
      <c r="D330" s="7" t="s">
        <v>798</v>
      </c>
      <c r="E330" s="7" t="s">
        <v>671</v>
      </c>
      <c r="F330" s="7">
        <v>100.0</v>
      </c>
      <c r="G330" s="7">
        <v>1.0</v>
      </c>
      <c r="H330" s="17"/>
      <c r="I330" s="7">
        <v>3.0</v>
      </c>
      <c r="J330" s="7">
        <v>0.0</v>
      </c>
    </row>
    <row r="331">
      <c r="A331" s="7" t="s">
        <v>26</v>
      </c>
      <c r="B331" s="7" t="s">
        <v>518</v>
      </c>
      <c r="C331" s="7" t="s">
        <v>589</v>
      </c>
      <c r="D331" s="7" t="s">
        <v>592</v>
      </c>
      <c r="E331" s="7" t="s">
        <v>593</v>
      </c>
      <c r="F331" s="7">
        <v>100.0</v>
      </c>
      <c r="G331" s="7">
        <v>1.0</v>
      </c>
      <c r="H331" s="17"/>
      <c r="I331" s="7">
        <v>2.0</v>
      </c>
      <c r="J331" s="7">
        <v>0.0</v>
      </c>
    </row>
    <row r="332">
      <c r="A332" s="7" t="s">
        <v>26</v>
      </c>
      <c r="B332" s="7" t="s">
        <v>518</v>
      </c>
      <c r="C332" s="7" t="s">
        <v>519</v>
      </c>
      <c r="D332" s="7" t="s">
        <v>543</v>
      </c>
      <c r="E332" s="7" t="s">
        <v>593</v>
      </c>
      <c r="F332" s="7">
        <v>91.0</v>
      </c>
      <c r="G332" s="7">
        <v>1.0</v>
      </c>
      <c r="H332" s="17"/>
      <c r="I332" s="7">
        <v>2.0</v>
      </c>
      <c r="J332" s="7">
        <v>2.0</v>
      </c>
    </row>
    <row r="333">
      <c r="A333" s="7" t="s">
        <v>26</v>
      </c>
      <c r="B333" s="7" t="s">
        <v>518</v>
      </c>
      <c r="C333" s="7" t="s">
        <v>589</v>
      </c>
      <c r="D333" s="7" t="s">
        <v>590</v>
      </c>
      <c r="E333" s="7" t="s">
        <v>591</v>
      </c>
      <c r="F333" s="7">
        <v>100.0</v>
      </c>
      <c r="G333" s="7">
        <v>1.0</v>
      </c>
      <c r="H333" s="17"/>
      <c r="I333" s="7">
        <v>2.0</v>
      </c>
      <c r="J333" s="7">
        <v>0.0</v>
      </c>
    </row>
    <row r="334">
      <c r="A334" s="7" t="s">
        <v>26</v>
      </c>
      <c r="B334" s="7" t="s">
        <v>518</v>
      </c>
      <c r="C334" s="7" t="s">
        <v>519</v>
      </c>
      <c r="D334" s="7" t="s">
        <v>530</v>
      </c>
      <c r="E334" s="7" t="s">
        <v>591</v>
      </c>
      <c r="F334" s="7">
        <v>91.0</v>
      </c>
      <c r="G334" s="7">
        <v>1.0</v>
      </c>
      <c r="H334" s="17"/>
      <c r="I334" s="7">
        <v>2.0</v>
      </c>
      <c r="J334" s="7">
        <v>2.0</v>
      </c>
    </row>
    <row r="335">
      <c r="A335" s="7" t="s">
        <v>26</v>
      </c>
      <c r="B335" s="7" t="s">
        <v>518</v>
      </c>
      <c r="C335" s="7" t="s">
        <v>519</v>
      </c>
      <c r="D335" s="7" t="s">
        <v>548</v>
      </c>
      <c r="E335" s="7" t="s">
        <v>588</v>
      </c>
      <c r="F335" s="7">
        <v>100.0</v>
      </c>
      <c r="G335" s="7">
        <v>1.0</v>
      </c>
      <c r="H335" s="17"/>
      <c r="I335" s="7">
        <v>1.0</v>
      </c>
      <c r="J335" s="7">
        <v>1.0</v>
      </c>
    </row>
    <row r="336">
      <c r="A336" s="7" t="s">
        <v>26</v>
      </c>
      <c r="B336" s="7" t="s">
        <v>518</v>
      </c>
      <c r="C336" s="7" t="s">
        <v>519</v>
      </c>
      <c r="D336" s="7" t="s">
        <v>563</v>
      </c>
      <c r="E336" s="7" t="s">
        <v>581</v>
      </c>
      <c r="F336" s="7">
        <v>95.0</v>
      </c>
      <c r="G336" s="7">
        <v>1.0</v>
      </c>
      <c r="H336" s="17"/>
      <c r="I336" s="7">
        <v>0.0</v>
      </c>
      <c r="J336" s="7">
        <v>1.0</v>
      </c>
    </row>
    <row r="337">
      <c r="A337" s="7" t="s">
        <v>26</v>
      </c>
      <c r="B337" s="7" t="s">
        <v>518</v>
      </c>
      <c r="C337" s="7" t="s">
        <v>519</v>
      </c>
      <c r="D337" s="7" t="s">
        <v>563</v>
      </c>
      <c r="E337" s="7" t="s">
        <v>578</v>
      </c>
      <c r="F337" s="7">
        <v>98.0</v>
      </c>
      <c r="G337" s="7">
        <v>1.0</v>
      </c>
      <c r="H337" s="17"/>
      <c r="I337" s="7">
        <v>0.0</v>
      </c>
      <c r="J337" s="7">
        <v>1.0</v>
      </c>
    </row>
    <row r="338">
      <c r="A338" s="7" t="s">
        <v>26</v>
      </c>
      <c r="B338" s="7" t="s">
        <v>518</v>
      </c>
      <c r="C338" s="7" t="s">
        <v>519</v>
      </c>
      <c r="D338" s="7" t="s">
        <v>527</v>
      </c>
      <c r="E338" s="7" t="s">
        <v>569</v>
      </c>
      <c r="F338" s="7">
        <v>100.0</v>
      </c>
      <c r="G338" s="7">
        <v>1.0</v>
      </c>
      <c r="H338" s="17"/>
      <c r="I338" s="7">
        <v>1.0</v>
      </c>
      <c r="J338" s="7">
        <v>1.0</v>
      </c>
    </row>
    <row r="339">
      <c r="A339" s="7" t="s">
        <v>26</v>
      </c>
      <c r="B339" s="7" t="s">
        <v>518</v>
      </c>
      <c r="C339" s="7" t="s">
        <v>519</v>
      </c>
      <c r="D339" s="7" t="s">
        <v>563</v>
      </c>
      <c r="E339" s="7" t="s">
        <v>567</v>
      </c>
      <c r="F339" s="7">
        <v>83.0</v>
      </c>
      <c r="G339" s="7">
        <v>1.0</v>
      </c>
      <c r="H339" s="17"/>
      <c r="I339" s="7">
        <v>3.0</v>
      </c>
      <c r="J339" s="7">
        <v>2.0</v>
      </c>
    </row>
    <row r="340">
      <c r="A340" s="7" t="s">
        <v>26</v>
      </c>
      <c r="B340" s="7" t="s">
        <v>518</v>
      </c>
      <c r="C340" s="7" t="s">
        <v>560</v>
      </c>
      <c r="D340" s="7" t="s">
        <v>561</v>
      </c>
      <c r="E340" s="7" t="s">
        <v>562</v>
      </c>
      <c r="F340" s="7">
        <v>100.0</v>
      </c>
      <c r="G340" s="7">
        <v>1.0</v>
      </c>
      <c r="H340" s="17"/>
      <c r="I340" s="7">
        <v>1.0</v>
      </c>
      <c r="J340" s="7">
        <v>1.0</v>
      </c>
    </row>
    <row r="341">
      <c r="A341" s="7" t="s">
        <v>26</v>
      </c>
      <c r="B341" s="7" t="s">
        <v>622</v>
      </c>
      <c r="C341" s="105" t="s">
        <v>630</v>
      </c>
      <c r="D341" s="7" t="s">
        <v>663</v>
      </c>
      <c r="E341" s="7" t="s">
        <v>822</v>
      </c>
      <c r="F341" s="7">
        <v>45.0</v>
      </c>
      <c r="G341" s="7">
        <v>8.0</v>
      </c>
      <c r="H341" s="17"/>
      <c r="I341" s="7">
        <v>10.0</v>
      </c>
      <c r="J341" s="7">
        <v>34.0</v>
      </c>
    </row>
    <row r="342">
      <c r="A342" s="7" t="s">
        <v>26</v>
      </c>
      <c r="B342" s="7" t="s">
        <v>622</v>
      </c>
      <c r="C342" s="7" t="s">
        <v>624</v>
      </c>
      <c r="D342" s="7" t="s">
        <v>625</v>
      </c>
      <c r="E342" s="7" t="s">
        <v>626</v>
      </c>
      <c r="F342" s="7">
        <v>54.0</v>
      </c>
      <c r="G342" s="7">
        <v>6.0</v>
      </c>
      <c r="H342" s="17"/>
      <c r="I342" s="7">
        <v>13.0</v>
      </c>
      <c r="J342" s="7">
        <v>17.0</v>
      </c>
    </row>
    <row r="343">
      <c r="A343" s="7" t="s">
        <v>26</v>
      </c>
      <c r="B343" s="7" t="s">
        <v>622</v>
      </c>
      <c r="C343" s="7" t="s">
        <v>816</v>
      </c>
      <c r="D343" s="7" t="s">
        <v>817</v>
      </c>
      <c r="E343" s="7" t="s">
        <v>818</v>
      </c>
      <c r="F343" s="7">
        <v>51.0</v>
      </c>
      <c r="G343" s="7">
        <v>6.0</v>
      </c>
      <c r="H343" s="17"/>
      <c r="I343" s="7">
        <v>13.0</v>
      </c>
      <c r="J343" s="7">
        <v>19.0</v>
      </c>
    </row>
    <row r="344">
      <c r="A344" s="7" t="s">
        <v>26</v>
      </c>
      <c r="B344" s="7" t="s">
        <v>622</v>
      </c>
      <c r="C344" s="105" t="s">
        <v>630</v>
      </c>
      <c r="D344" s="7" t="s">
        <v>849</v>
      </c>
      <c r="E344" s="7" t="s">
        <v>848</v>
      </c>
      <c r="F344" s="7">
        <v>61.0</v>
      </c>
      <c r="G344" s="7">
        <v>5.0</v>
      </c>
      <c r="H344" s="17"/>
      <c r="I344" s="7">
        <v>5.0</v>
      </c>
      <c r="J344" s="7">
        <v>11.0</v>
      </c>
    </row>
    <row r="345">
      <c r="A345" s="7" t="s">
        <v>26</v>
      </c>
      <c r="B345" s="7" t="s">
        <v>622</v>
      </c>
      <c r="C345" s="7" t="s">
        <v>816</v>
      </c>
      <c r="D345" s="7" t="s">
        <v>836</v>
      </c>
      <c r="E345" s="7" t="s">
        <v>818</v>
      </c>
      <c r="F345" s="7">
        <v>48.0</v>
      </c>
      <c r="G345" s="7">
        <v>5.0</v>
      </c>
      <c r="H345" s="17"/>
      <c r="I345" s="7">
        <v>12.0</v>
      </c>
      <c r="J345" s="7">
        <v>24.0</v>
      </c>
    </row>
    <row r="346">
      <c r="A346" s="7" t="s">
        <v>26</v>
      </c>
      <c r="B346" s="7" t="s">
        <v>622</v>
      </c>
      <c r="C346" s="105" t="s">
        <v>630</v>
      </c>
      <c r="D346" s="7" t="s">
        <v>663</v>
      </c>
      <c r="E346" s="7" t="s">
        <v>853</v>
      </c>
      <c r="F346" s="7">
        <v>67.0</v>
      </c>
      <c r="G346" s="7">
        <v>4.0</v>
      </c>
      <c r="H346" s="17"/>
      <c r="I346" s="7">
        <v>1.0</v>
      </c>
      <c r="J346" s="7">
        <v>8.0</v>
      </c>
    </row>
    <row r="347">
      <c r="A347" s="7" t="s">
        <v>26</v>
      </c>
      <c r="B347" s="7" t="s">
        <v>622</v>
      </c>
      <c r="C347" s="105" t="s">
        <v>630</v>
      </c>
      <c r="D347" s="7" t="s">
        <v>851</v>
      </c>
      <c r="E347" s="7" t="s">
        <v>848</v>
      </c>
      <c r="F347" s="7">
        <v>67.0</v>
      </c>
      <c r="G347" s="7">
        <v>3.0</v>
      </c>
      <c r="H347" s="17"/>
      <c r="I347" s="7">
        <v>4.0</v>
      </c>
      <c r="J347" s="7">
        <v>7.0</v>
      </c>
    </row>
    <row r="348">
      <c r="A348" s="7" t="s">
        <v>26</v>
      </c>
      <c r="B348" s="7" t="s">
        <v>622</v>
      </c>
      <c r="C348" s="105" t="s">
        <v>630</v>
      </c>
      <c r="D348" s="7" t="s">
        <v>851</v>
      </c>
      <c r="E348" s="7" t="s">
        <v>642</v>
      </c>
      <c r="F348" s="7">
        <v>66.0</v>
      </c>
      <c r="G348" s="7">
        <v>2.0</v>
      </c>
      <c r="H348" s="17"/>
      <c r="I348" s="7">
        <v>8.0</v>
      </c>
      <c r="J348" s="7">
        <v>7.0</v>
      </c>
    </row>
    <row r="349">
      <c r="A349" s="7" t="s">
        <v>26</v>
      </c>
      <c r="B349" s="7" t="s">
        <v>622</v>
      </c>
      <c r="C349" s="105" t="s">
        <v>630</v>
      </c>
      <c r="D349" s="7" t="s">
        <v>849</v>
      </c>
      <c r="E349" s="7" t="s">
        <v>642</v>
      </c>
      <c r="F349" s="7">
        <v>66.0</v>
      </c>
      <c r="G349" s="7">
        <v>2.0</v>
      </c>
      <c r="H349" s="17"/>
      <c r="I349" s="7">
        <v>8.0</v>
      </c>
      <c r="J349" s="7">
        <v>7.0</v>
      </c>
    </row>
    <row r="350">
      <c r="A350" s="7" t="s">
        <v>26</v>
      </c>
      <c r="B350" s="7" t="s">
        <v>622</v>
      </c>
      <c r="C350" s="105" t="s">
        <v>630</v>
      </c>
      <c r="D350" s="7" t="s">
        <v>632</v>
      </c>
      <c r="E350" s="7" t="s">
        <v>635</v>
      </c>
      <c r="F350" s="7">
        <v>73.0</v>
      </c>
      <c r="G350" s="7">
        <v>2.0</v>
      </c>
      <c r="H350" s="17"/>
      <c r="I350" s="7">
        <v>1.0</v>
      </c>
      <c r="J350" s="7">
        <v>5.0</v>
      </c>
    </row>
    <row r="351">
      <c r="A351" s="7" t="s">
        <v>26</v>
      </c>
      <c r="B351" s="7" t="s">
        <v>622</v>
      </c>
      <c r="C351" s="7" t="s">
        <v>628</v>
      </c>
      <c r="D351" s="7" t="s">
        <v>629</v>
      </c>
      <c r="E351" s="7" t="s">
        <v>701</v>
      </c>
      <c r="F351" s="7">
        <v>100.0</v>
      </c>
      <c r="G351" s="7">
        <v>1.0</v>
      </c>
      <c r="H351" s="17"/>
      <c r="I351" s="7">
        <v>1.0</v>
      </c>
      <c r="J351" s="7">
        <v>1.0</v>
      </c>
    </row>
    <row r="352">
      <c r="A352" s="7" t="s">
        <v>26</v>
      </c>
      <c r="B352" s="7" t="s">
        <v>622</v>
      </c>
      <c r="C352" s="105" t="s">
        <v>630</v>
      </c>
      <c r="D352" s="7" t="s">
        <v>632</v>
      </c>
      <c r="E352" s="7" t="s">
        <v>848</v>
      </c>
      <c r="F352" s="7">
        <v>100.0</v>
      </c>
      <c r="G352" s="7">
        <v>1.0</v>
      </c>
      <c r="H352" s="17"/>
      <c r="I352" s="7">
        <v>0.0</v>
      </c>
      <c r="J352" s="7">
        <v>0.0</v>
      </c>
    </row>
    <row r="353">
      <c r="A353" s="7" t="s">
        <v>26</v>
      </c>
      <c r="B353" s="7" t="s">
        <v>622</v>
      </c>
      <c r="C353" s="105" t="s">
        <v>630</v>
      </c>
      <c r="D353" s="7" t="s">
        <v>645</v>
      </c>
      <c r="E353" s="7" t="s">
        <v>848</v>
      </c>
      <c r="F353" s="7">
        <v>91.0</v>
      </c>
      <c r="G353" s="7">
        <v>1.0</v>
      </c>
      <c r="H353" s="17"/>
      <c r="I353" s="7">
        <v>0.0</v>
      </c>
      <c r="J353" s="7">
        <v>2.0</v>
      </c>
    </row>
    <row r="354">
      <c r="A354" s="7" t="s">
        <v>26</v>
      </c>
      <c r="B354" s="7" t="s">
        <v>622</v>
      </c>
      <c r="C354" s="105" t="s">
        <v>630</v>
      </c>
      <c r="D354" s="7" t="s">
        <v>663</v>
      </c>
      <c r="E354" s="7" t="s">
        <v>896</v>
      </c>
      <c r="F354" s="7">
        <v>91.0</v>
      </c>
      <c r="G354" s="7">
        <v>1.0</v>
      </c>
      <c r="H354" s="17"/>
      <c r="I354" s="7">
        <v>0.0</v>
      </c>
      <c r="J354" s="7">
        <v>2.0</v>
      </c>
    </row>
    <row r="355">
      <c r="A355" s="7" t="s">
        <v>26</v>
      </c>
      <c r="B355" s="7" t="s">
        <v>622</v>
      </c>
      <c r="C355" s="7" t="s">
        <v>636</v>
      </c>
      <c r="D355" s="7" t="s">
        <v>897</v>
      </c>
      <c r="E355" s="7" t="s">
        <v>898</v>
      </c>
      <c r="F355" s="7">
        <v>95.0</v>
      </c>
      <c r="G355" s="7">
        <v>1.0</v>
      </c>
      <c r="H355" s="17"/>
      <c r="I355" s="7">
        <v>0.0</v>
      </c>
      <c r="J355" s="7">
        <v>1.0</v>
      </c>
    </row>
    <row r="356">
      <c r="A356" s="7" t="s">
        <v>26</v>
      </c>
      <c r="B356" s="7" t="s">
        <v>622</v>
      </c>
      <c r="C356" s="7" t="s">
        <v>636</v>
      </c>
      <c r="D356" s="7" t="s">
        <v>901</v>
      </c>
      <c r="E356" s="7" t="s">
        <v>898</v>
      </c>
      <c r="F356" s="7">
        <v>95.0</v>
      </c>
      <c r="G356" s="7">
        <v>1.0</v>
      </c>
      <c r="H356" s="17"/>
      <c r="I356" s="7">
        <v>0.0</v>
      </c>
      <c r="J356" s="7">
        <v>1.0</v>
      </c>
    </row>
    <row r="357">
      <c r="A357" s="7" t="s">
        <v>26</v>
      </c>
      <c r="B357" s="7" t="s">
        <v>622</v>
      </c>
      <c r="C357" s="7" t="s">
        <v>636</v>
      </c>
      <c r="D357" s="7" t="s">
        <v>897</v>
      </c>
      <c r="E357" s="7" t="s">
        <v>903</v>
      </c>
      <c r="F357" s="7">
        <v>98.0</v>
      </c>
      <c r="G357" s="7">
        <v>1.0</v>
      </c>
      <c r="H357" s="17"/>
      <c r="I357" s="7">
        <v>0.0</v>
      </c>
      <c r="J357" s="7">
        <v>1.0</v>
      </c>
    </row>
    <row r="358">
      <c r="A358" s="7" t="s">
        <v>26</v>
      </c>
      <c r="B358" s="7" t="s">
        <v>622</v>
      </c>
      <c r="C358" s="7" t="s">
        <v>636</v>
      </c>
      <c r="D358" s="7" t="s">
        <v>901</v>
      </c>
      <c r="E358" s="7" t="s">
        <v>903</v>
      </c>
      <c r="F358" s="7">
        <v>98.0</v>
      </c>
      <c r="G358" s="7">
        <v>1.0</v>
      </c>
      <c r="H358" s="17"/>
      <c r="I358" s="7">
        <v>0.0</v>
      </c>
      <c r="J358" s="7">
        <v>1.0</v>
      </c>
    </row>
    <row r="359">
      <c r="A359" s="7" t="s">
        <v>26</v>
      </c>
      <c r="B359" s="7" t="s">
        <v>622</v>
      </c>
      <c r="C359" s="7" t="s">
        <v>636</v>
      </c>
      <c r="D359" s="7" t="s">
        <v>673</v>
      </c>
      <c r="E359" s="7" t="s">
        <v>699</v>
      </c>
      <c r="F359" s="7">
        <v>95.0</v>
      </c>
      <c r="G359" s="7">
        <v>1.0</v>
      </c>
      <c r="H359" s="17"/>
      <c r="I359" s="7">
        <v>0.0</v>
      </c>
      <c r="J359" s="7">
        <v>1.0</v>
      </c>
    </row>
    <row r="360">
      <c r="A360" s="7" t="s">
        <v>26</v>
      </c>
      <c r="B360" s="7" t="s">
        <v>622</v>
      </c>
      <c r="C360" s="7" t="s">
        <v>636</v>
      </c>
      <c r="D360" s="7" t="s">
        <v>673</v>
      </c>
      <c r="E360" s="7" t="s">
        <v>695</v>
      </c>
      <c r="F360" s="7">
        <v>98.0</v>
      </c>
      <c r="G360" s="7">
        <v>1.0</v>
      </c>
      <c r="H360" s="17"/>
      <c r="I360" s="7">
        <v>0.0</v>
      </c>
      <c r="J360" s="7">
        <v>1.0</v>
      </c>
    </row>
    <row r="361">
      <c r="A361" s="7" t="s">
        <v>26</v>
      </c>
      <c r="B361" s="7" t="s">
        <v>622</v>
      </c>
      <c r="C361" s="7" t="s">
        <v>636</v>
      </c>
      <c r="D361" s="7" t="s">
        <v>906</v>
      </c>
      <c r="E361" s="7" t="s">
        <v>907</v>
      </c>
      <c r="F361" s="7">
        <v>95.0</v>
      </c>
      <c r="G361" s="7">
        <v>1.0</v>
      </c>
      <c r="H361" s="17"/>
      <c r="I361" s="7">
        <v>0.0</v>
      </c>
      <c r="J361" s="7">
        <v>1.0</v>
      </c>
    </row>
    <row r="362">
      <c r="A362" s="7" t="s">
        <v>26</v>
      </c>
      <c r="B362" s="7" t="s">
        <v>622</v>
      </c>
      <c r="C362" s="7" t="s">
        <v>636</v>
      </c>
      <c r="D362" s="7" t="s">
        <v>906</v>
      </c>
      <c r="E362" s="7" t="s">
        <v>908</v>
      </c>
      <c r="F362" s="7">
        <v>98.0</v>
      </c>
      <c r="G362" s="7">
        <v>1.0</v>
      </c>
      <c r="H362" s="17"/>
      <c r="I362" s="7">
        <v>0.0</v>
      </c>
      <c r="J362" s="7">
        <v>1.0</v>
      </c>
    </row>
    <row r="363">
      <c r="A363" s="7" t="s">
        <v>26</v>
      </c>
      <c r="B363" s="7" t="s">
        <v>622</v>
      </c>
      <c r="C363" s="7" t="s">
        <v>636</v>
      </c>
      <c r="D363" s="7" t="s">
        <v>901</v>
      </c>
      <c r="E363" s="7" t="s">
        <v>909</v>
      </c>
      <c r="F363" s="7">
        <v>95.0</v>
      </c>
      <c r="G363" s="7">
        <v>1.0</v>
      </c>
      <c r="H363" s="17"/>
      <c r="I363" s="7">
        <v>0.0</v>
      </c>
      <c r="J363" s="7">
        <v>1.0</v>
      </c>
    </row>
    <row r="364">
      <c r="A364" s="7" t="s">
        <v>26</v>
      </c>
      <c r="B364" s="7" t="s">
        <v>622</v>
      </c>
      <c r="C364" s="7" t="s">
        <v>636</v>
      </c>
      <c r="D364" s="7" t="s">
        <v>901</v>
      </c>
      <c r="E364" s="7" t="s">
        <v>910</v>
      </c>
      <c r="F364" s="7">
        <v>98.0</v>
      </c>
      <c r="G364" s="7">
        <v>1.0</v>
      </c>
      <c r="H364" s="17"/>
      <c r="I364" s="7">
        <v>0.0</v>
      </c>
      <c r="J364" s="7">
        <v>1.0</v>
      </c>
    </row>
    <row r="365">
      <c r="A365" s="7" t="s">
        <v>26</v>
      </c>
      <c r="B365" s="7" t="s">
        <v>622</v>
      </c>
      <c r="C365" s="7" t="s">
        <v>816</v>
      </c>
      <c r="D365" s="7" t="s">
        <v>836</v>
      </c>
      <c r="E365" s="7" t="s">
        <v>913</v>
      </c>
      <c r="F365" s="7">
        <v>100.0</v>
      </c>
      <c r="G365" s="7">
        <v>1.0</v>
      </c>
      <c r="H365" s="17"/>
      <c r="I365" s="7">
        <v>0.0</v>
      </c>
      <c r="J365" s="7">
        <v>1.0</v>
      </c>
    </row>
    <row r="366">
      <c r="A366" s="7" t="s">
        <v>26</v>
      </c>
      <c r="B366" s="7" t="s">
        <v>622</v>
      </c>
      <c r="C366" s="7" t="s">
        <v>636</v>
      </c>
      <c r="D366" s="7" t="s">
        <v>897</v>
      </c>
      <c r="E366" s="7" t="s">
        <v>914</v>
      </c>
      <c r="F366" s="7">
        <v>95.0</v>
      </c>
      <c r="G366" s="7">
        <v>1.0</v>
      </c>
      <c r="H366" s="17"/>
      <c r="I366" s="7">
        <v>0.0</v>
      </c>
      <c r="J366" s="7">
        <v>1.0</v>
      </c>
    </row>
    <row r="367">
      <c r="A367" s="7" t="s">
        <v>26</v>
      </c>
      <c r="B367" s="7" t="s">
        <v>622</v>
      </c>
      <c r="C367" s="7" t="s">
        <v>636</v>
      </c>
      <c r="D367" s="7" t="s">
        <v>897</v>
      </c>
      <c r="E367" s="7" t="s">
        <v>951</v>
      </c>
      <c r="F367" s="7">
        <v>98.0</v>
      </c>
      <c r="G367" s="7">
        <v>1.0</v>
      </c>
      <c r="H367" s="17"/>
      <c r="I367" s="7">
        <v>0.0</v>
      </c>
      <c r="J367" s="7">
        <v>1.0</v>
      </c>
    </row>
    <row r="368">
      <c r="A368" s="7" t="s">
        <v>26</v>
      </c>
      <c r="B368" s="7" t="s">
        <v>622</v>
      </c>
      <c r="C368" s="7" t="s">
        <v>636</v>
      </c>
      <c r="D368" s="7" t="s">
        <v>901</v>
      </c>
      <c r="E368" s="7" t="s">
        <v>940</v>
      </c>
      <c r="F368" s="7">
        <v>100.0</v>
      </c>
      <c r="G368" s="7">
        <v>1.0</v>
      </c>
      <c r="H368" s="17"/>
      <c r="I368" s="7">
        <v>0.0</v>
      </c>
      <c r="J368" s="7">
        <v>1.0</v>
      </c>
    </row>
    <row r="369">
      <c r="A369" s="7" t="s">
        <v>26</v>
      </c>
      <c r="B369" s="7" t="s">
        <v>622</v>
      </c>
      <c r="C369" s="105" t="s">
        <v>630</v>
      </c>
      <c r="D369" s="7" t="s">
        <v>849</v>
      </c>
      <c r="E369" s="7" t="s">
        <v>939</v>
      </c>
      <c r="F369" s="7">
        <v>72.0</v>
      </c>
      <c r="G369" s="7">
        <v>1.0</v>
      </c>
      <c r="H369" s="17"/>
      <c r="I369" s="7">
        <v>5.0</v>
      </c>
      <c r="J369" s="7">
        <v>4.0</v>
      </c>
    </row>
    <row r="370">
      <c r="A370" s="7" t="s">
        <v>26</v>
      </c>
      <c r="B370" s="7" t="s">
        <v>622</v>
      </c>
      <c r="C370" s="7" t="s">
        <v>636</v>
      </c>
      <c r="D370" s="7" t="s">
        <v>897</v>
      </c>
      <c r="E370" s="7" t="s">
        <v>936</v>
      </c>
      <c r="F370" s="7">
        <v>100.0</v>
      </c>
      <c r="G370" s="7">
        <v>1.0</v>
      </c>
      <c r="H370" s="17"/>
      <c r="I370" s="7">
        <v>0.0</v>
      </c>
      <c r="J370" s="7">
        <v>1.0</v>
      </c>
    </row>
    <row r="371">
      <c r="A371" s="7" t="s">
        <v>26</v>
      </c>
      <c r="B371" s="7" t="s">
        <v>622</v>
      </c>
      <c r="C371" s="105" t="s">
        <v>630</v>
      </c>
      <c r="D371" s="7" t="s">
        <v>851</v>
      </c>
      <c r="E371" s="7" t="s">
        <v>935</v>
      </c>
      <c r="F371" s="7">
        <v>79.0</v>
      </c>
      <c r="G371" s="7">
        <v>1.0</v>
      </c>
      <c r="H371" s="17"/>
      <c r="I371" s="7">
        <v>4.0</v>
      </c>
      <c r="J371" s="7">
        <v>3.0</v>
      </c>
    </row>
    <row r="372">
      <c r="A372" s="7" t="s">
        <v>26</v>
      </c>
      <c r="B372" s="7" t="s">
        <v>622</v>
      </c>
      <c r="C372" s="7" t="s">
        <v>628</v>
      </c>
      <c r="D372" s="7" t="s">
        <v>230</v>
      </c>
      <c r="E372" s="7" t="s">
        <v>233</v>
      </c>
      <c r="F372" s="7">
        <v>100.0</v>
      </c>
      <c r="G372" s="7">
        <v>1.0</v>
      </c>
      <c r="H372" s="17"/>
      <c r="I372" s="7">
        <v>0.0</v>
      </c>
      <c r="J372" s="7">
        <v>1.0</v>
      </c>
    </row>
    <row r="373">
      <c r="A373" s="7" t="s">
        <v>26</v>
      </c>
      <c r="B373" s="7" t="s">
        <v>622</v>
      </c>
      <c r="C373" s="7" t="s">
        <v>628</v>
      </c>
      <c r="D373" s="7" t="s">
        <v>230</v>
      </c>
      <c r="E373" s="7" t="s">
        <v>231</v>
      </c>
      <c r="F373" s="7">
        <v>82.0</v>
      </c>
      <c r="G373" s="7">
        <v>1.0</v>
      </c>
      <c r="H373" s="17"/>
      <c r="I373" s="7">
        <v>4.0</v>
      </c>
      <c r="J373" s="7">
        <v>2.0</v>
      </c>
    </row>
    <row r="374">
      <c r="A374" s="7" t="s">
        <v>26</v>
      </c>
      <c r="B374" s="7" t="s">
        <v>622</v>
      </c>
      <c r="C374" s="7" t="s">
        <v>628</v>
      </c>
      <c r="D374" s="7" t="s">
        <v>145</v>
      </c>
      <c r="E374" s="7" t="s">
        <v>229</v>
      </c>
      <c r="F374" s="7">
        <v>94.0</v>
      </c>
      <c r="G374" s="7">
        <v>1.0</v>
      </c>
      <c r="H374" s="17"/>
      <c r="I374" s="7">
        <v>2.0</v>
      </c>
      <c r="J374" s="7">
        <v>1.0</v>
      </c>
    </row>
    <row r="375">
      <c r="A375" s="7" t="s">
        <v>26</v>
      </c>
      <c r="B375" s="7" t="s">
        <v>622</v>
      </c>
      <c r="C375" s="7" t="s">
        <v>628</v>
      </c>
      <c r="D375" s="7" t="s">
        <v>110</v>
      </c>
      <c r="E375" s="7" t="s">
        <v>189</v>
      </c>
      <c r="F375" s="7">
        <v>100.0</v>
      </c>
      <c r="G375" s="7">
        <v>1.0</v>
      </c>
      <c r="H375" s="17"/>
      <c r="I375" s="7">
        <v>1.0</v>
      </c>
      <c r="J375" s="7">
        <v>0.0</v>
      </c>
    </row>
    <row r="376">
      <c r="A376" s="7" t="s">
        <v>26</v>
      </c>
      <c r="B376" s="7" t="s">
        <v>622</v>
      </c>
      <c r="C376" s="7" t="s">
        <v>628</v>
      </c>
      <c r="D376" s="7" t="s">
        <v>184</v>
      </c>
      <c r="E376" s="7" t="s">
        <v>185</v>
      </c>
      <c r="F376" s="7">
        <v>82.0</v>
      </c>
      <c r="G376" s="7">
        <v>1.0</v>
      </c>
      <c r="H376" s="17"/>
      <c r="I376" s="7">
        <v>5.0</v>
      </c>
      <c r="J376" s="7">
        <v>2.0</v>
      </c>
    </row>
    <row r="377">
      <c r="A377" s="7" t="s">
        <v>26</v>
      </c>
      <c r="B377" s="7" t="s">
        <v>622</v>
      </c>
      <c r="C377" s="105" t="s">
        <v>630</v>
      </c>
      <c r="D377" s="7" t="s">
        <v>645</v>
      </c>
      <c r="E377" s="7" t="s">
        <v>675</v>
      </c>
      <c r="F377" s="7">
        <v>100.0</v>
      </c>
      <c r="G377" s="7">
        <v>1.0</v>
      </c>
      <c r="H377" s="17"/>
      <c r="I377" s="7">
        <v>0.0</v>
      </c>
      <c r="J377" s="7">
        <v>0.0</v>
      </c>
    </row>
    <row r="378">
      <c r="A378" s="7" t="s">
        <v>26</v>
      </c>
      <c r="B378" s="7" t="s">
        <v>622</v>
      </c>
      <c r="C378" s="7" t="s">
        <v>816</v>
      </c>
      <c r="D378" s="7" t="s">
        <v>817</v>
      </c>
      <c r="E378" s="7" t="s">
        <v>933</v>
      </c>
      <c r="F378" s="7">
        <v>100.0</v>
      </c>
      <c r="G378" s="7">
        <v>1.0</v>
      </c>
      <c r="H378" s="17"/>
      <c r="I378" s="7">
        <v>0.0</v>
      </c>
      <c r="J378" s="7">
        <v>1.0</v>
      </c>
    </row>
    <row r="379">
      <c r="A379" s="7" t="s">
        <v>26</v>
      </c>
      <c r="B379" s="7" t="s">
        <v>622</v>
      </c>
      <c r="C379" s="7" t="s">
        <v>636</v>
      </c>
      <c r="D379" s="7" t="s">
        <v>673</v>
      </c>
      <c r="E379" s="7" t="s">
        <v>674</v>
      </c>
      <c r="F379" s="7">
        <v>100.0</v>
      </c>
      <c r="G379" s="7">
        <v>1.0</v>
      </c>
      <c r="H379" s="17"/>
      <c r="I379" s="7">
        <v>0.0</v>
      </c>
      <c r="J379" s="7">
        <v>1.0</v>
      </c>
    </row>
    <row r="380">
      <c r="A380" s="7" t="s">
        <v>26</v>
      </c>
      <c r="B380" s="7" t="s">
        <v>622</v>
      </c>
      <c r="C380" s="105" t="s">
        <v>630</v>
      </c>
      <c r="D380" s="7" t="s">
        <v>645</v>
      </c>
      <c r="E380" s="7" t="s">
        <v>672</v>
      </c>
      <c r="F380" s="7">
        <v>84.0</v>
      </c>
      <c r="G380" s="7">
        <v>1.0</v>
      </c>
      <c r="H380" s="17"/>
      <c r="I380" s="7">
        <v>3.0</v>
      </c>
      <c r="J380" s="7">
        <v>2.0</v>
      </c>
    </row>
    <row r="381">
      <c r="A381" s="7" t="s">
        <v>26</v>
      </c>
      <c r="B381" s="7" t="s">
        <v>622</v>
      </c>
      <c r="C381" s="7" t="s">
        <v>636</v>
      </c>
      <c r="D381" s="7" t="s">
        <v>906</v>
      </c>
      <c r="E381" s="7" t="s">
        <v>930</v>
      </c>
      <c r="F381" s="7">
        <v>95.0</v>
      </c>
      <c r="G381" s="7">
        <v>1.0</v>
      </c>
      <c r="H381" s="17"/>
      <c r="I381" s="7">
        <v>0.0</v>
      </c>
      <c r="J381" s="7">
        <v>1.0</v>
      </c>
    </row>
    <row r="382">
      <c r="A382" s="7" t="s">
        <v>26</v>
      </c>
      <c r="B382" s="7" t="s">
        <v>622</v>
      </c>
      <c r="C382" s="7" t="s">
        <v>636</v>
      </c>
      <c r="D382" s="7" t="s">
        <v>906</v>
      </c>
      <c r="E382" s="7" t="s">
        <v>929</v>
      </c>
      <c r="F382" s="7">
        <v>98.0</v>
      </c>
      <c r="G382" s="7">
        <v>1.0</v>
      </c>
      <c r="H382" s="17"/>
      <c r="I382" s="7">
        <v>0.0</v>
      </c>
      <c r="J382" s="7">
        <v>1.0</v>
      </c>
    </row>
    <row r="383">
      <c r="A383" s="7" t="s">
        <v>26</v>
      </c>
      <c r="B383" s="7" t="s">
        <v>622</v>
      </c>
      <c r="C383" s="7" t="s">
        <v>624</v>
      </c>
      <c r="D383" s="7" t="s">
        <v>625</v>
      </c>
      <c r="E383" s="7" t="s">
        <v>670</v>
      </c>
      <c r="F383" s="7">
        <v>100.0</v>
      </c>
      <c r="G383" s="7">
        <v>1.0</v>
      </c>
      <c r="H383" s="17"/>
      <c r="I383" s="7">
        <v>1.0</v>
      </c>
      <c r="J383" s="7">
        <v>1.0</v>
      </c>
    </row>
    <row r="384">
      <c r="A384" s="7" t="s">
        <v>26</v>
      </c>
      <c r="B384" s="7" t="s">
        <v>622</v>
      </c>
      <c r="C384" s="7" t="s">
        <v>636</v>
      </c>
      <c r="D384" s="7" t="s">
        <v>906</v>
      </c>
      <c r="E384" s="7" t="s">
        <v>928</v>
      </c>
      <c r="F384" s="7">
        <v>74.0</v>
      </c>
      <c r="G384" s="7">
        <v>1.0</v>
      </c>
      <c r="H384" s="17"/>
      <c r="I384" s="7">
        <v>0.0</v>
      </c>
      <c r="J384" s="7">
        <v>5.0</v>
      </c>
    </row>
    <row r="385">
      <c r="A385" s="7" t="s">
        <v>26</v>
      </c>
      <c r="B385" s="7" t="s">
        <v>622</v>
      </c>
      <c r="C385" s="7" t="s">
        <v>636</v>
      </c>
      <c r="D385" s="7" t="s">
        <v>637</v>
      </c>
      <c r="E385" s="7" t="s">
        <v>668</v>
      </c>
      <c r="F385" s="7">
        <v>82.0</v>
      </c>
      <c r="G385" s="7">
        <v>1.0</v>
      </c>
      <c r="H385" s="17"/>
      <c r="I385" s="7">
        <v>0.0</v>
      </c>
      <c r="J385" s="7">
        <v>3.0</v>
      </c>
    </row>
    <row r="386">
      <c r="A386" s="7" t="s">
        <v>26</v>
      </c>
      <c r="B386" s="7" t="s">
        <v>622</v>
      </c>
      <c r="C386" s="105" t="s">
        <v>630</v>
      </c>
      <c r="D386" s="7" t="s">
        <v>663</v>
      </c>
      <c r="E386" s="7" t="s">
        <v>664</v>
      </c>
      <c r="F386" s="7">
        <v>76.0</v>
      </c>
      <c r="G386" s="7">
        <v>1.0</v>
      </c>
      <c r="H386" s="17"/>
      <c r="I386" s="7">
        <v>5.0</v>
      </c>
      <c r="J386" s="7">
        <v>4.0</v>
      </c>
    </row>
    <row r="387">
      <c r="A387" s="7" t="s">
        <v>26</v>
      </c>
      <c r="B387" s="7" t="s">
        <v>622</v>
      </c>
      <c r="C387" s="105" t="s">
        <v>630</v>
      </c>
      <c r="D387" s="7" t="s">
        <v>663</v>
      </c>
      <c r="E387" s="7" t="s">
        <v>664</v>
      </c>
      <c r="F387" s="7">
        <v>82.0</v>
      </c>
      <c r="G387" s="7">
        <v>1.0</v>
      </c>
      <c r="H387" s="17"/>
      <c r="I387" s="7">
        <v>4.0</v>
      </c>
      <c r="J387" s="7">
        <v>2.0</v>
      </c>
    </row>
    <row r="388">
      <c r="A388" s="7" t="s">
        <v>26</v>
      </c>
      <c r="B388" s="7" t="s">
        <v>622</v>
      </c>
      <c r="C388" s="7" t="s">
        <v>636</v>
      </c>
      <c r="D388" s="7" t="s">
        <v>906</v>
      </c>
      <c r="E388" s="7" t="s">
        <v>927</v>
      </c>
      <c r="F388" s="7">
        <v>95.0</v>
      </c>
      <c r="G388" s="7">
        <v>1.0</v>
      </c>
      <c r="H388" s="17"/>
      <c r="I388" s="7">
        <v>0.0</v>
      </c>
      <c r="J388" s="7">
        <v>1.0</v>
      </c>
    </row>
    <row r="389">
      <c r="A389" s="7" t="s">
        <v>26</v>
      </c>
      <c r="B389" s="7" t="s">
        <v>622</v>
      </c>
      <c r="C389" s="7" t="s">
        <v>636</v>
      </c>
      <c r="D389" s="7" t="s">
        <v>906</v>
      </c>
      <c r="E389" s="7" t="s">
        <v>926</v>
      </c>
      <c r="F389" s="7">
        <v>98.0</v>
      </c>
      <c r="G389" s="7">
        <v>1.0</v>
      </c>
      <c r="H389" s="17"/>
      <c r="I389" s="7">
        <v>0.0</v>
      </c>
      <c r="J389" s="7">
        <v>1.0</v>
      </c>
    </row>
    <row r="390">
      <c r="A390" s="7" t="s">
        <v>26</v>
      </c>
      <c r="B390" s="7" t="s">
        <v>622</v>
      </c>
      <c r="C390" s="7" t="s">
        <v>636</v>
      </c>
      <c r="D390" s="7" t="s">
        <v>637</v>
      </c>
      <c r="E390" s="7" t="s">
        <v>660</v>
      </c>
      <c r="F390" s="7">
        <v>95.0</v>
      </c>
      <c r="G390" s="7">
        <v>1.0</v>
      </c>
      <c r="H390" s="17"/>
      <c r="I390" s="7">
        <v>0.0</v>
      </c>
      <c r="J390" s="7">
        <v>1.0</v>
      </c>
    </row>
    <row r="391">
      <c r="A391" s="7" t="s">
        <v>26</v>
      </c>
      <c r="B391" s="7" t="s">
        <v>622</v>
      </c>
      <c r="C391" s="7" t="s">
        <v>636</v>
      </c>
      <c r="D391" s="7" t="s">
        <v>637</v>
      </c>
      <c r="E391" s="7" t="s">
        <v>654</v>
      </c>
      <c r="F391" s="7">
        <v>98.0</v>
      </c>
      <c r="G391" s="7">
        <v>1.0</v>
      </c>
      <c r="H391" s="17"/>
      <c r="I391" s="7">
        <v>0.0</v>
      </c>
      <c r="J391" s="7">
        <v>1.0</v>
      </c>
    </row>
    <row r="392">
      <c r="A392" s="7" t="s">
        <v>26</v>
      </c>
      <c r="B392" s="7" t="s">
        <v>622</v>
      </c>
      <c r="C392" s="7" t="s">
        <v>624</v>
      </c>
      <c r="D392" s="7" t="s">
        <v>650</v>
      </c>
      <c r="E392" s="7" t="s">
        <v>652</v>
      </c>
      <c r="F392" s="7">
        <v>89.0</v>
      </c>
      <c r="G392" s="7">
        <v>1.0</v>
      </c>
      <c r="H392" s="17"/>
      <c r="I392" s="7">
        <v>2.0</v>
      </c>
      <c r="J392" s="7">
        <v>2.0</v>
      </c>
    </row>
    <row r="393">
      <c r="A393" s="7" t="s">
        <v>26</v>
      </c>
      <c r="B393" s="7" t="s">
        <v>622</v>
      </c>
      <c r="C393" s="7" t="s">
        <v>636</v>
      </c>
      <c r="D393" s="7" t="s">
        <v>897</v>
      </c>
      <c r="E393" s="7" t="s">
        <v>925</v>
      </c>
      <c r="F393" s="7">
        <v>95.0</v>
      </c>
      <c r="G393" s="7">
        <v>1.0</v>
      </c>
      <c r="H393" s="17"/>
      <c r="I393" s="7">
        <v>1.0</v>
      </c>
      <c r="J393" s="7">
        <v>1.0</v>
      </c>
    </row>
    <row r="394">
      <c r="A394" s="7" t="s">
        <v>26</v>
      </c>
      <c r="B394" s="7" t="s">
        <v>622</v>
      </c>
      <c r="C394" s="7" t="s">
        <v>636</v>
      </c>
      <c r="D394" s="7" t="s">
        <v>901</v>
      </c>
      <c r="E394" s="7" t="s">
        <v>925</v>
      </c>
      <c r="F394" s="7">
        <v>95.0</v>
      </c>
      <c r="G394" s="7">
        <v>1.0</v>
      </c>
      <c r="H394" s="17"/>
      <c r="I394" s="7">
        <v>1.0</v>
      </c>
      <c r="J394" s="7">
        <v>1.0</v>
      </c>
    </row>
    <row r="395">
      <c r="A395" s="7" t="s">
        <v>26</v>
      </c>
      <c r="B395" s="7" t="s">
        <v>622</v>
      </c>
      <c r="C395" s="7" t="s">
        <v>636</v>
      </c>
      <c r="D395" s="7" t="s">
        <v>897</v>
      </c>
      <c r="E395" s="7" t="s">
        <v>924</v>
      </c>
      <c r="F395" s="7">
        <v>98.0</v>
      </c>
      <c r="G395" s="7">
        <v>1.0</v>
      </c>
      <c r="H395" s="17"/>
      <c r="I395" s="7">
        <v>1.0</v>
      </c>
      <c r="J395" s="7">
        <v>1.0</v>
      </c>
    </row>
    <row r="396">
      <c r="A396" s="7" t="s">
        <v>26</v>
      </c>
      <c r="B396" s="7" t="s">
        <v>622</v>
      </c>
      <c r="C396" s="7" t="s">
        <v>636</v>
      </c>
      <c r="D396" s="7" t="s">
        <v>901</v>
      </c>
      <c r="E396" s="7" t="s">
        <v>924</v>
      </c>
      <c r="F396" s="7">
        <v>98.0</v>
      </c>
      <c r="G396" s="7">
        <v>1.0</v>
      </c>
      <c r="H396" s="17"/>
      <c r="I396" s="7">
        <v>1.0</v>
      </c>
      <c r="J396" s="7">
        <v>1.0</v>
      </c>
    </row>
    <row r="397">
      <c r="A397" s="7" t="s">
        <v>26</v>
      </c>
      <c r="B397" s="7" t="s">
        <v>622</v>
      </c>
      <c r="C397" s="7" t="s">
        <v>624</v>
      </c>
      <c r="D397" s="7" t="s">
        <v>650</v>
      </c>
      <c r="E397" s="7" t="s">
        <v>651</v>
      </c>
      <c r="F397" s="7">
        <v>100.0</v>
      </c>
      <c r="G397" s="7">
        <v>1.0</v>
      </c>
      <c r="H397" s="17"/>
      <c r="I397" s="7">
        <v>1.0</v>
      </c>
      <c r="J397" s="7">
        <v>1.0</v>
      </c>
    </row>
    <row r="398">
      <c r="A398" s="7" t="s">
        <v>26</v>
      </c>
      <c r="B398" s="7" t="s">
        <v>622</v>
      </c>
      <c r="C398" s="105" t="s">
        <v>630</v>
      </c>
      <c r="D398" s="7" t="s">
        <v>632</v>
      </c>
      <c r="E398" s="7" t="s">
        <v>923</v>
      </c>
      <c r="F398" s="7">
        <v>100.0</v>
      </c>
      <c r="G398" s="7">
        <v>1.0</v>
      </c>
      <c r="H398" s="17"/>
      <c r="I398" s="7">
        <v>0.0</v>
      </c>
      <c r="J398" s="7">
        <v>0.0</v>
      </c>
    </row>
    <row r="399">
      <c r="A399" s="7" t="s">
        <v>26</v>
      </c>
      <c r="B399" s="7" t="s">
        <v>622</v>
      </c>
      <c r="C399" s="105" t="s">
        <v>630</v>
      </c>
      <c r="D399" s="7" t="s">
        <v>645</v>
      </c>
      <c r="E399" s="7" t="s">
        <v>923</v>
      </c>
      <c r="F399" s="7">
        <v>98.0</v>
      </c>
      <c r="G399" s="7">
        <v>1.0</v>
      </c>
      <c r="H399" s="17"/>
      <c r="I399" s="7">
        <v>1.0</v>
      </c>
      <c r="J399" s="7">
        <v>1.0</v>
      </c>
    </row>
    <row r="400">
      <c r="A400" s="7" t="s">
        <v>26</v>
      </c>
      <c r="B400" s="7" t="s">
        <v>622</v>
      </c>
      <c r="C400" s="105" t="s">
        <v>630</v>
      </c>
      <c r="D400" s="7" t="s">
        <v>851</v>
      </c>
      <c r="E400" s="7" t="s">
        <v>923</v>
      </c>
      <c r="F400" s="7">
        <v>91.0</v>
      </c>
      <c r="G400" s="7">
        <v>1.0</v>
      </c>
      <c r="H400" s="17"/>
      <c r="I400" s="7">
        <v>0.0</v>
      </c>
      <c r="J400" s="7">
        <v>2.0</v>
      </c>
    </row>
    <row r="401">
      <c r="A401" s="7" t="s">
        <v>26</v>
      </c>
      <c r="B401" s="7" t="s">
        <v>622</v>
      </c>
      <c r="C401" s="105" t="s">
        <v>630</v>
      </c>
      <c r="D401" s="7" t="s">
        <v>849</v>
      </c>
      <c r="E401" s="7" t="s">
        <v>923</v>
      </c>
      <c r="F401" s="7">
        <v>91.0</v>
      </c>
      <c r="G401" s="7">
        <v>1.0</v>
      </c>
      <c r="H401" s="17"/>
      <c r="I401" s="7">
        <v>0.0</v>
      </c>
      <c r="J401" s="7">
        <v>2.0</v>
      </c>
    </row>
    <row r="402">
      <c r="A402" s="7" t="s">
        <v>26</v>
      </c>
      <c r="B402" s="7" t="s">
        <v>622</v>
      </c>
      <c r="C402" s="105" t="s">
        <v>630</v>
      </c>
      <c r="D402" s="7" t="s">
        <v>632</v>
      </c>
      <c r="E402" s="7" t="s">
        <v>922</v>
      </c>
      <c r="F402" s="7">
        <v>100.0</v>
      </c>
      <c r="G402" s="7">
        <v>1.0</v>
      </c>
      <c r="H402" s="17"/>
      <c r="I402" s="7">
        <v>0.0</v>
      </c>
      <c r="J402" s="7">
        <v>0.0</v>
      </c>
    </row>
    <row r="403">
      <c r="A403" s="7" t="s">
        <v>26</v>
      </c>
      <c r="B403" s="7" t="s">
        <v>622</v>
      </c>
      <c r="C403" s="105" t="s">
        <v>630</v>
      </c>
      <c r="D403" s="7" t="s">
        <v>645</v>
      </c>
      <c r="E403" s="7" t="s">
        <v>922</v>
      </c>
      <c r="F403" s="7">
        <v>91.0</v>
      </c>
      <c r="G403" s="7">
        <v>1.0</v>
      </c>
      <c r="H403" s="17"/>
      <c r="I403" s="7">
        <v>0.0</v>
      </c>
      <c r="J403" s="7">
        <v>2.0</v>
      </c>
    </row>
    <row r="404">
      <c r="A404" s="7" t="s">
        <v>26</v>
      </c>
      <c r="B404" s="7" t="s">
        <v>622</v>
      </c>
      <c r="C404" s="105" t="s">
        <v>630</v>
      </c>
      <c r="D404" s="7" t="s">
        <v>851</v>
      </c>
      <c r="E404" s="7" t="s">
        <v>922</v>
      </c>
      <c r="F404" s="7">
        <v>91.0</v>
      </c>
      <c r="G404" s="7">
        <v>1.0</v>
      </c>
      <c r="H404" s="17"/>
      <c r="I404" s="7">
        <v>0.0</v>
      </c>
      <c r="J404" s="7">
        <v>2.0</v>
      </c>
    </row>
    <row r="405">
      <c r="A405" s="7" t="s">
        <v>26</v>
      </c>
      <c r="B405" s="7" t="s">
        <v>622</v>
      </c>
      <c r="C405" s="105" t="s">
        <v>630</v>
      </c>
      <c r="D405" s="7" t="s">
        <v>849</v>
      </c>
      <c r="E405" s="7" t="s">
        <v>922</v>
      </c>
      <c r="F405" s="7">
        <v>91.0</v>
      </c>
      <c r="G405" s="7">
        <v>1.0</v>
      </c>
      <c r="H405" s="17"/>
      <c r="I405" s="7">
        <v>0.0</v>
      </c>
      <c r="J405" s="7">
        <v>2.0</v>
      </c>
    </row>
    <row r="406">
      <c r="A406" s="7" t="s">
        <v>26</v>
      </c>
      <c r="B406" s="7" t="s">
        <v>622</v>
      </c>
      <c r="C406" s="7" t="s">
        <v>624</v>
      </c>
      <c r="D406" s="7" t="s">
        <v>625</v>
      </c>
      <c r="E406" s="7" t="s">
        <v>649</v>
      </c>
      <c r="F406" s="7">
        <v>91.0</v>
      </c>
      <c r="G406" s="7">
        <v>1.0</v>
      </c>
      <c r="H406" s="17"/>
      <c r="I406" s="7">
        <v>1.0</v>
      </c>
      <c r="J406" s="7">
        <v>2.0</v>
      </c>
    </row>
    <row r="407">
      <c r="A407" s="7" t="s">
        <v>26</v>
      </c>
      <c r="B407" s="7" t="s">
        <v>622</v>
      </c>
      <c r="C407" s="7" t="s">
        <v>628</v>
      </c>
      <c r="D407" s="7" t="s">
        <v>145</v>
      </c>
      <c r="E407" s="7" t="s">
        <v>148</v>
      </c>
      <c r="F407" s="7">
        <v>100.0</v>
      </c>
      <c r="G407" s="7">
        <v>1.0</v>
      </c>
      <c r="H407" s="17"/>
      <c r="I407" s="7">
        <v>0.0</v>
      </c>
      <c r="J407" s="7">
        <v>1.0</v>
      </c>
    </row>
    <row r="408">
      <c r="A408" s="7" t="s">
        <v>26</v>
      </c>
      <c r="B408" s="7" t="s">
        <v>622</v>
      </c>
      <c r="C408" s="7" t="s">
        <v>816</v>
      </c>
      <c r="D408" s="7" t="s">
        <v>869</v>
      </c>
      <c r="E408" s="7" t="s">
        <v>818</v>
      </c>
      <c r="F408" s="7">
        <v>100.0</v>
      </c>
      <c r="G408" s="7">
        <v>1.0</v>
      </c>
      <c r="H408" s="17"/>
      <c r="I408" s="7">
        <v>4.0</v>
      </c>
      <c r="J408" s="7">
        <v>0.0</v>
      </c>
    </row>
    <row r="409">
      <c r="A409" s="7" t="s">
        <v>26</v>
      </c>
      <c r="B409" s="7" t="s">
        <v>622</v>
      </c>
      <c r="C409" s="105" t="s">
        <v>630</v>
      </c>
      <c r="D409" s="7" t="s">
        <v>632</v>
      </c>
      <c r="E409" s="7" t="s">
        <v>642</v>
      </c>
      <c r="F409" s="7">
        <v>100.0</v>
      </c>
      <c r="G409" s="7">
        <v>1.0</v>
      </c>
      <c r="H409" s="17"/>
      <c r="I409" s="7">
        <v>0.0</v>
      </c>
      <c r="J409" s="7">
        <v>0.0</v>
      </c>
    </row>
    <row r="410">
      <c r="A410" s="7" t="s">
        <v>26</v>
      </c>
      <c r="B410" s="7" t="s">
        <v>622</v>
      </c>
      <c r="C410" s="105" t="s">
        <v>630</v>
      </c>
      <c r="D410" s="7" t="s">
        <v>645</v>
      </c>
      <c r="E410" s="7" t="s">
        <v>642</v>
      </c>
      <c r="F410" s="7">
        <v>86.0</v>
      </c>
      <c r="G410" s="7">
        <v>1.0</v>
      </c>
      <c r="H410" s="17"/>
      <c r="I410" s="7">
        <v>1.0</v>
      </c>
      <c r="J410" s="7">
        <v>2.0</v>
      </c>
    </row>
    <row r="411">
      <c r="A411" s="7" t="s">
        <v>26</v>
      </c>
      <c r="B411" s="7" t="s">
        <v>622</v>
      </c>
      <c r="C411" s="7" t="s">
        <v>636</v>
      </c>
      <c r="D411" s="7" t="s">
        <v>906</v>
      </c>
      <c r="E411" s="7" t="s">
        <v>920</v>
      </c>
      <c r="F411" s="7">
        <v>95.0</v>
      </c>
      <c r="G411" s="7">
        <v>1.0</v>
      </c>
      <c r="H411" s="17"/>
      <c r="I411" s="7">
        <v>0.0</v>
      </c>
      <c r="J411" s="7">
        <v>1.0</v>
      </c>
    </row>
    <row r="412">
      <c r="A412" s="7" t="s">
        <v>26</v>
      </c>
      <c r="B412" s="7" t="s">
        <v>622</v>
      </c>
      <c r="C412" s="7" t="s">
        <v>636</v>
      </c>
      <c r="D412" s="7" t="s">
        <v>906</v>
      </c>
      <c r="E412" s="7" t="s">
        <v>919</v>
      </c>
      <c r="F412" s="7">
        <v>98.0</v>
      </c>
      <c r="G412" s="7">
        <v>1.0</v>
      </c>
      <c r="H412" s="17"/>
      <c r="I412" s="7">
        <v>0.0</v>
      </c>
      <c r="J412" s="7">
        <v>1.0</v>
      </c>
    </row>
    <row r="413">
      <c r="A413" s="7" t="s">
        <v>26</v>
      </c>
      <c r="B413" s="7" t="s">
        <v>622</v>
      </c>
      <c r="C413" s="7" t="s">
        <v>636</v>
      </c>
      <c r="D413" s="7" t="s">
        <v>901</v>
      </c>
      <c r="E413" s="7" t="s">
        <v>1116</v>
      </c>
      <c r="F413" s="7">
        <v>95.0</v>
      </c>
      <c r="G413" s="7">
        <v>1.0</v>
      </c>
      <c r="H413" s="17"/>
      <c r="I413" s="7">
        <v>1.0</v>
      </c>
      <c r="J413" s="7">
        <v>1.0</v>
      </c>
    </row>
    <row r="414">
      <c r="A414" s="7" t="s">
        <v>26</v>
      </c>
      <c r="B414" s="7" t="s">
        <v>622</v>
      </c>
      <c r="C414" s="7" t="s">
        <v>636</v>
      </c>
      <c r="D414" s="7" t="s">
        <v>901</v>
      </c>
      <c r="E414" s="7" t="s">
        <v>1119</v>
      </c>
      <c r="F414" s="7">
        <v>98.0</v>
      </c>
      <c r="G414" s="7">
        <v>1.0</v>
      </c>
      <c r="H414" s="17"/>
      <c r="I414" s="7">
        <v>1.0</v>
      </c>
      <c r="J414" s="7">
        <v>1.0</v>
      </c>
    </row>
    <row r="415">
      <c r="A415" s="7" t="s">
        <v>26</v>
      </c>
      <c r="B415" s="7" t="s">
        <v>622</v>
      </c>
      <c r="C415" s="7" t="s">
        <v>636</v>
      </c>
      <c r="D415" s="7" t="s">
        <v>637</v>
      </c>
      <c r="E415" s="7" t="s">
        <v>640</v>
      </c>
      <c r="F415" s="7">
        <v>95.0</v>
      </c>
      <c r="G415" s="7">
        <v>1.0</v>
      </c>
      <c r="H415" s="17"/>
      <c r="I415" s="7">
        <v>0.0</v>
      </c>
      <c r="J415" s="7">
        <v>1.0</v>
      </c>
    </row>
    <row r="416">
      <c r="A416" s="7" t="s">
        <v>26</v>
      </c>
      <c r="B416" s="7" t="s">
        <v>622</v>
      </c>
      <c r="C416" s="7" t="s">
        <v>636</v>
      </c>
      <c r="D416" s="7" t="s">
        <v>637</v>
      </c>
      <c r="E416" s="7" t="s">
        <v>638</v>
      </c>
      <c r="F416" s="7">
        <v>98.0</v>
      </c>
      <c r="G416" s="7">
        <v>1.0</v>
      </c>
      <c r="H416" s="17"/>
      <c r="I416" s="7">
        <v>0.0</v>
      </c>
      <c r="J416" s="7">
        <v>1.0</v>
      </c>
    </row>
    <row r="417">
      <c r="A417" s="7" t="s">
        <v>26</v>
      </c>
      <c r="B417" s="7" t="s">
        <v>622</v>
      </c>
      <c r="C417" s="7" t="s">
        <v>628</v>
      </c>
      <c r="D417" s="7" t="s">
        <v>110</v>
      </c>
      <c r="E417" s="7" t="s">
        <v>111</v>
      </c>
      <c r="F417" s="7">
        <v>100.0</v>
      </c>
      <c r="G417" s="7">
        <v>1.0</v>
      </c>
      <c r="H417" s="17"/>
      <c r="I417" s="7">
        <v>0.0</v>
      </c>
      <c r="J417" s="7">
        <v>1.0</v>
      </c>
    </row>
    <row r="418">
      <c r="A418" s="7" t="s">
        <v>26</v>
      </c>
      <c r="B418" s="7" t="s">
        <v>622</v>
      </c>
      <c r="C418" s="105" t="s">
        <v>630</v>
      </c>
      <c r="D418" s="7" t="s">
        <v>632</v>
      </c>
      <c r="E418" s="7" t="s">
        <v>633</v>
      </c>
      <c r="F418" s="7">
        <v>87.0</v>
      </c>
      <c r="G418" s="7">
        <v>1.0</v>
      </c>
      <c r="H418" s="17"/>
      <c r="I418" s="7">
        <v>0.0</v>
      </c>
      <c r="J418" s="7">
        <v>2.0</v>
      </c>
    </row>
    <row r="419">
      <c r="A419" s="7" t="s">
        <v>26</v>
      </c>
      <c r="B419" s="7" t="s">
        <v>622</v>
      </c>
      <c r="C419" s="7" t="s">
        <v>628</v>
      </c>
      <c r="D419" s="7" t="s">
        <v>629</v>
      </c>
      <c r="E419" s="7" t="s">
        <v>104</v>
      </c>
      <c r="F419" s="7">
        <v>73.0</v>
      </c>
      <c r="G419" s="7">
        <v>1.0</v>
      </c>
      <c r="H419" s="17"/>
      <c r="I419" s="7">
        <v>9.0</v>
      </c>
      <c r="J419" s="7">
        <v>5.0</v>
      </c>
    </row>
    <row r="420">
      <c r="A420" s="7" t="s">
        <v>26</v>
      </c>
      <c r="B420" s="7" t="s">
        <v>702</v>
      </c>
      <c r="C420" s="7" t="s">
        <v>703</v>
      </c>
      <c r="D420" s="7" t="s">
        <v>957</v>
      </c>
      <c r="E420" s="7" t="s">
        <v>958</v>
      </c>
      <c r="F420" s="7">
        <v>100.0</v>
      </c>
      <c r="G420" s="7">
        <v>1.0</v>
      </c>
      <c r="H420" s="17"/>
      <c r="I420" s="7">
        <v>0.0</v>
      </c>
      <c r="J420" s="7">
        <v>1.0</v>
      </c>
    </row>
    <row r="421">
      <c r="A421" s="7" t="s">
        <v>26</v>
      </c>
      <c r="B421" s="7" t="s">
        <v>702</v>
      </c>
      <c r="C421" s="7" t="s">
        <v>703</v>
      </c>
      <c r="D421" s="7" t="s">
        <v>956</v>
      </c>
      <c r="E421" s="7" t="s">
        <v>823</v>
      </c>
      <c r="F421" s="7">
        <v>100.0</v>
      </c>
      <c r="G421" s="7">
        <v>1.0</v>
      </c>
      <c r="H421" s="17"/>
      <c r="I421" s="7">
        <v>0.0</v>
      </c>
      <c r="J421" s="7">
        <v>1.0</v>
      </c>
    </row>
    <row r="422">
      <c r="A422" s="7" t="s">
        <v>26</v>
      </c>
      <c r="B422" s="7" t="s">
        <v>702</v>
      </c>
      <c r="C422" s="7" t="s">
        <v>703</v>
      </c>
      <c r="D422" s="7" t="s">
        <v>724</v>
      </c>
      <c r="E422" s="7" t="s">
        <v>402</v>
      </c>
      <c r="F422" s="7">
        <v>100.0</v>
      </c>
      <c r="G422" s="7">
        <v>1.0</v>
      </c>
      <c r="H422" s="17"/>
      <c r="I422" s="7">
        <v>0.0</v>
      </c>
      <c r="J422" s="7">
        <v>1.0</v>
      </c>
    </row>
    <row r="423">
      <c r="A423" s="7" t="s">
        <v>26</v>
      </c>
      <c r="B423" s="7" t="s">
        <v>702</v>
      </c>
      <c r="C423" s="7" t="s">
        <v>703</v>
      </c>
      <c r="D423" s="7" t="s">
        <v>721</v>
      </c>
      <c r="E423" s="7" t="s">
        <v>722</v>
      </c>
      <c r="F423" s="7">
        <v>100.0</v>
      </c>
      <c r="G423" s="7">
        <v>1.0</v>
      </c>
      <c r="H423" s="17"/>
      <c r="I423" s="7">
        <v>0.0</v>
      </c>
      <c r="J423" s="7">
        <v>1.0</v>
      </c>
    </row>
    <row r="424">
      <c r="A424" s="7" t="s">
        <v>26</v>
      </c>
      <c r="B424" s="7" t="s">
        <v>702</v>
      </c>
      <c r="C424" s="7" t="s">
        <v>703</v>
      </c>
      <c r="D424" s="7" t="s">
        <v>719</v>
      </c>
      <c r="E424" s="7" t="s">
        <v>720</v>
      </c>
      <c r="F424" s="7">
        <v>100.0</v>
      </c>
      <c r="G424" s="7">
        <v>1.0</v>
      </c>
      <c r="H424" s="17"/>
      <c r="I424" s="7">
        <v>0.0</v>
      </c>
      <c r="J424" s="7">
        <v>1.0</v>
      </c>
    </row>
    <row r="425">
      <c r="A425" s="7" t="s">
        <v>26</v>
      </c>
      <c r="B425" s="7" t="s">
        <v>702</v>
      </c>
      <c r="C425" s="7" t="s">
        <v>703</v>
      </c>
      <c r="D425" s="7" t="s">
        <v>716</v>
      </c>
      <c r="E425" s="7" t="s">
        <v>718</v>
      </c>
      <c r="F425" s="7">
        <v>100.0</v>
      </c>
      <c r="G425" s="7">
        <v>1.0</v>
      </c>
      <c r="H425" s="17"/>
      <c r="I425" s="7">
        <v>0.0</v>
      </c>
      <c r="J425" s="7">
        <v>1.0</v>
      </c>
    </row>
    <row r="426">
      <c r="A426" s="7" t="s">
        <v>26</v>
      </c>
      <c r="B426" s="7" t="s">
        <v>702</v>
      </c>
      <c r="C426" s="7" t="s">
        <v>703</v>
      </c>
      <c r="D426" s="7" t="s">
        <v>704</v>
      </c>
      <c r="E426" s="7" t="s">
        <v>707</v>
      </c>
      <c r="F426" s="7">
        <v>100.0</v>
      </c>
      <c r="G426" s="7">
        <v>1.0</v>
      </c>
      <c r="H426" s="17"/>
      <c r="I426" s="7">
        <v>0.0</v>
      </c>
      <c r="J426" s="7">
        <v>1.0</v>
      </c>
    </row>
    <row r="427">
      <c r="A427" s="7" t="s">
        <v>26</v>
      </c>
      <c r="B427" s="7" t="s">
        <v>725</v>
      </c>
      <c r="C427" s="7" t="s">
        <v>739</v>
      </c>
      <c r="D427" s="7" t="s">
        <v>752</v>
      </c>
      <c r="E427" s="7" t="s">
        <v>961</v>
      </c>
      <c r="F427" s="7">
        <v>46.0</v>
      </c>
      <c r="G427" s="7">
        <v>13.0</v>
      </c>
      <c r="H427" s="17"/>
      <c r="I427" s="7">
        <v>13.0</v>
      </c>
      <c r="J427" s="7">
        <v>26.0</v>
      </c>
    </row>
    <row r="428">
      <c r="A428" s="7" t="s">
        <v>26</v>
      </c>
      <c r="B428" s="7" t="s">
        <v>725</v>
      </c>
      <c r="C428" s="7" t="s">
        <v>729</v>
      </c>
      <c r="D428" s="7" t="s">
        <v>730</v>
      </c>
      <c r="E428" s="7" t="s">
        <v>731</v>
      </c>
      <c r="F428" s="7">
        <v>55.0</v>
      </c>
      <c r="G428" s="7">
        <v>5.0</v>
      </c>
      <c r="H428" s="17"/>
      <c r="I428" s="7">
        <v>23.0</v>
      </c>
      <c r="J428" s="7">
        <v>12.0</v>
      </c>
    </row>
    <row r="429">
      <c r="A429" s="7" t="s">
        <v>26</v>
      </c>
      <c r="B429" s="7" t="s">
        <v>725</v>
      </c>
      <c r="C429" s="105" t="s">
        <v>969</v>
      </c>
      <c r="D429" s="7" t="s">
        <v>970</v>
      </c>
      <c r="E429" s="7" t="s">
        <v>971</v>
      </c>
      <c r="F429" s="7">
        <v>57.0</v>
      </c>
      <c r="G429" s="7">
        <v>3.0</v>
      </c>
      <c r="H429" s="17"/>
      <c r="I429" s="7">
        <v>6.0</v>
      </c>
      <c r="J429" s="7">
        <v>15.0</v>
      </c>
    </row>
    <row r="430">
      <c r="A430" s="7" t="s">
        <v>26</v>
      </c>
      <c r="B430" s="7" t="s">
        <v>725</v>
      </c>
      <c r="C430" s="7" t="s">
        <v>729</v>
      </c>
      <c r="D430" s="7" t="s">
        <v>735</v>
      </c>
      <c r="E430" s="7" t="s">
        <v>737</v>
      </c>
      <c r="F430" s="7">
        <v>59.0</v>
      </c>
      <c r="G430" s="7">
        <v>3.0</v>
      </c>
      <c r="H430" s="17"/>
      <c r="I430" s="7">
        <v>20.0</v>
      </c>
      <c r="J430" s="7">
        <v>8.0</v>
      </c>
    </row>
    <row r="431">
      <c r="A431" s="7" t="s">
        <v>26</v>
      </c>
      <c r="B431" s="7" t="s">
        <v>725</v>
      </c>
      <c r="C431" s="7" t="s">
        <v>966</v>
      </c>
      <c r="D431" s="7" t="s">
        <v>967</v>
      </c>
      <c r="E431" s="7" t="s">
        <v>968</v>
      </c>
      <c r="F431" s="7">
        <v>61.0</v>
      </c>
      <c r="G431" s="7">
        <v>3.0</v>
      </c>
      <c r="H431" s="17"/>
      <c r="I431" s="7">
        <v>10.0</v>
      </c>
      <c r="J431" s="7">
        <v>10.0</v>
      </c>
    </row>
    <row r="432">
      <c r="A432" s="7" t="s">
        <v>26</v>
      </c>
      <c r="B432" s="7" t="s">
        <v>725</v>
      </c>
      <c r="C432" s="7" t="s">
        <v>729</v>
      </c>
      <c r="D432" s="7" t="s">
        <v>735</v>
      </c>
      <c r="E432" s="7" t="s">
        <v>736</v>
      </c>
      <c r="F432" s="7">
        <v>66.0</v>
      </c>
      <c r="G432" s="7">
        <v>3.0</v>
      </c>
      <c r="H432" s="17"/>
      <c r="I432" s="7">
        <v>16.0</v>
      </c>
      <c r="J432" s="7">
        <v>5.0</v>
      </c>
    </row>
    <row r="433">
      <c r="A433" s="7" t="s">
        <v>26</v>
      </c>
      <c r="B433" s="7" t="s">
        <v>725</v>
      </c>
      <c r="C433" s="7" t="s">
        <v>739</v>
      </c>
      <c r="D433" s="7" t="s">
        <v>963</v>
      </c>
      <c r="E433" s="7" t="s">
        <v>965</v>
      </c>
      <c r="F433" s="7">
        <v>65.0</v>
      </c>
      <c r="G433" s="7">
        <v>3.0</v>
      </c>
      <c r="H433" s="17"/>
      <c r="I433" s="7">
        <v>9.0</v>
      </c>
      <c r="J433" s="7">
        <v>7.0</v>
      </c>
    </row>
    <row r="434">
      <c r="A434" s="7" t="s">
        <v>26</v>
      </c>
      <c r="B434" s="7" t="s">
        <v>725</v>
      </c>
      <c r="C434" s="7" t="s">
        <v>739</v>
      </c>
      <c r="D434" s="7" t="s">
        <v>963</v>
      </c>
      <c r="E434" s="7" t="s">
        <v>964</v>
      </c>
      <c r="F434" s="7">
        <v>65.0</v>
      </c>
      <c r="G434" s="7">
        <v>3.0</v>
      </c>
      <c r="H434" s="17"/>
      <c r="I434" s="7">
        <v>9.0</v>
      </c>
      <c r="J434" s="7">
        <v>7.0</v>
      </c>
    </row>
    <row r="435">
      <c r="A435" s="7" t="s">
        <v>26</v>
      </c>
      <c r="B435" s="7" t="s">
        <v>725</v>
      </c>
      <c r="C435" s="7" t="s">
        <v>739</v>
      </c>
      <c r="D435" s="7" t="s">
        <v>752</v>
      </c>
      <c r="E435" s="7" t="s">
        <v>962</v>
      </c>
      <c r="F435" s="7">
        <v>69.0</v>
      </c>
      <c r="G435" s="7">
        <v>3.0</v>
      </c>
      <c r="H435" s="17"/>
      <c r="I435" s="7">
        <v>9.0</v>
      </c>
      <c r="J435" s="7">
        <v>5.0</v>
      </c>
    </row>
    <row r="436">
      <c r="A436" s="7" t="s">
        <v>26</v>
      </c>
      <c r="B436" s="7" t="s">
        <v>725</v>
      </c>
      <c r="C436" s="7" t="s">
        <v>739</v>
      </c>
      <c r="D436" s="7" t="s">
        <v>752</v>
      </c>
      <c r="E436" s="7" t="s">
        <v>977</v>
      </c>
      <c r="F436" s="7">
        <v>69.0</v>
      </c>
      <c r="G436" s="7">
        <v>2.0</v>
      </c>
      <c r="H436" s="17"/>
      <c r="I436" s="7">
        <v>9.0</v>
      </c>
      <c r="J436" s="7">
        <v>5.0</v>
      </c>
    </row>
    <row r="437">
      <c r="A437" s="7" t="s">
        <v>26</v>
      </c>
      <c r="B437" s="7" t="s">
        <v>725</v>
      </c>
      <c r="C437" s="7" t="s">
        <v>972</v>
      </c>
      <c r="D437" s="7" t="s">
        <v>975</v>
      </c>
      <c r="E437" s="7" t="s">
        <v>976</v>
      </c>
      <c r="F437" s="7">
        <v>62.0</v>
      </c>
      <c r="G437" s="7">
        <v>2.0</v>
      </c>
      <c r="H437" s="17"/>
      <c r="I437" s="7">
        <v>9.0</v>
      </c>
      <c r="J437" s="7">
        <v>8.0</v>
      </c>
    </row>
    <row r="438">
      <c r="A438" s="7" t="s">
        <v>26</v>
      </c>
      <c r="B438" s="7" t="s">
        <v>725</v>
      </c>
      <c r="C438" s="7" t="s">
        <v>972</v>
      </c>
      <c r="D438" s="7" t="s">
        <v>973</v>
      </c>
      <c r="E438" s="7" t="s">
        <v>974</v>
      </c>
      <c r="F438" s="7">
        <v>62.0</v>
      </c>
      <c r="G438" s="7">
        <v>2.0</v>
      </c>
      <c r="H438" s="17"/>
      <c r="I438" s="7">
        <v>9.0</v>
      </c>
      <c r="J438" s="7">
        <v>8.0</v>
      </c>
    </row>
    <row r="439">
      <c r="A439" s="7" t="s">
        <v>26</v>
      </c>
      <c r="B439" s="7" t="s">
        <v>725</v>
      </c>
      <c r="C439" s="7" t="s">
        <v>972</v>
      </c>
      <c r="D439" s="7" t="s">
        <v>973</v>
      </c>
      <c r="E439" s="7" t="s">
        <v>790</v>
      </c>
      <c r="F439" s="7">
        <v>47.0</v>
      </c>
      <c r="G439" s="7">
        <v>1.0</v>
      </c>
      <c r="H439" s="17"/>
      <c r="I439" s="7">
        <v>8.0</v>
      </c>
      <c r="J439" s="7">
        <v>33.0</v>
      </c>
    </row>
    <row r="440">
      <c r="A440" s="7" t="s">
        <v>26</v>
      </c>
      <c r="B440" s="7" t="s">
        <v>725</v>
      </c>
      <c r="C440" s="7" t="s">
        <v>972</v>
      </c>
      <c r="D440" s="7" t="s">
        <v>975</v>
      </c>
      <c r="E440" s="7" t="s">
        <v>790</v>
      </c>
      <c r="F440" s="7">
        <v>48.0</v>
      </c>
      <c r="G440" s="7">
        <v>1.0</v>
      </c>
      <c r="H440" s="17"/>
      <c r="I440" s="7">
        <v>9.0</v>
      </c>
      <c r="J440" s="7">
        <v>29.0</v>
      </c>
    </row>
    <row r="441">
      <c r="A441" s="7" t="s">
        <v>26</v>
      </c>
      <c r="B441" s="7" t="s">
        <v>725</v>
      </c>
      <c r="C441" s="7" t="s">
        <v>729</v>
      </c>
      <c r="D441" s="7" t="s">
        <v>730</v>
      </c>
      <c r="E441" s="7" t="s">
        <v>790</v>
      </c>
      <c r="F441" s="7">
        <v>92.0</v>
      </c>
      <c r="G441" s="7">
        <v>1.0</v>
      </c>
      <c r="H441" s="17"/>
      <c r="I441" s="7">
        <v>3.0</v>
      </c>
      <c r="J441" s="7">
        <v>1.0</v>
      </c>
    </row>
    <row r="442">
      <c r="A442" s="7" t="s">
        <v>26</v>
      </c>
      <c r="B442" s="7" t="s">
        <v>725</v>
      </c>
      <c r="C442" s="7" t="s">
        <v>729</v>
      </c>
      <c r="D442" s="7" t="s">
        <v>735</v>
      </c>
      <c r="E442" s="7" t="s">
        <v>790</v>
      </c>
      <c r="F442" s="7">
        <v>70.0</v>
      </c>
      <c r="G442" s="7">
        <v>1.0</v>
      </c>
      <c r="H442" s="17"/>
      <c r="I442" s="7">
        <v>7.0</v>
      </c>
      <c r="J442" s="7">
        <v>5.0</v>
      </c>
    </row>
    <row r="443">
      <c r="A443" s="7" t="s">
        <v>26</v>
      </c>
      <c r="B443" s="7" t="s">
        <v>725</v>
      </c>
      <c r="C443" s="7" t="s">
        <v>729</v>
      </c>
      <c r="D443" s="7" t="s">
        <v>986</v>
      </c>
      <c r="E443" s="7" t="s">
        <v>790</v>
      </c>
      <c r="F443" s="7">
        <v>77.0</v>
      </c>
      <c r="G443" s="7">
        <v>1.0</v>
      </c>
      <c r="H443" s="17"/>
      <c r="I443" s="7">
        <v>5.0</v>
      </c>
      <c r="J443" s="7">
        <v>3.0</v>
      </c>
    </row>
    <row r="444">
      <c r="A444" s="7" t="s">
        <v>26</v>
      </c>
      <c r="B444" s="7" t="s">
        <v>725</v>
      </c>
      <c r="C444" s="105" t="s">
        <v>969</v>
      </c>
      <c r="D444" s="7" t="s">
        <v>970</v>
      </c>
      <c r="E444" s="7" t="s">
        <v>790</v>
      </c>
      <c r="F444" s="7">
        <v>70.0</v>
      </c>
      <c r="G444" s="7">
        <v>1.0</v>
      </c>
      <c r="H444" s="17"/>
      <c r="I444" s="7">
        <v>1.0</v>
      </c>
      <c r="J444" s="7">
        <v>6.0</v>
      </c>
    </row>
    <row r="445">
      <c r="A445" s="7" t="s">
        <v>26</v>
      </c>
      <c r="B445" s="7" t="s">
        <v>725</v>
      </c>
      <c r="C445" s="7" t="s">
        <v>739</v>
      </c>
      <c r="D445" s="7" t="s">
        <v>740</v>
      </c>
      <c r="E445" s="7" t="s">
        <v>790</v>
      </c>
      <c r="F445" s="7">
        <v>94.0</v>
      </c>
      <c r="G445" s="7">
        <v>1.0</v>
      </c>
      <c r="H445" s="17"/>
      <c r="I445" s="7">
        <v>3.0</v>
      </c>
      <c r="J445" s="7">
        <v>1.0</v>
      </c>
    </row>
    <row r="446">
      <c r="A446" s="7" t="s">
        <v>26</v>
      </c>
      <c r="B446" s="7" t="s">
        <v>725</v>
      </c>
      <c r="C446" s="7" t="s">
        <v>739</v>
      </c>
      <c r="D446" s="7" t="s">
        <v>748</v>
      </c>
      <c r="E446" s="7" t="s">
        <v>790</v>
      </c>
      <c r="F446" s="7">
        <v>94.0</v>
      </c>
      <c r="G446" s="7">
        <v>1.0</v>
      </c>
      <c r="H446" s="17"/>
      <c r="I446" s="7">
        <v>3.0</v>
      </c>
      <c r="J446" s="7">
        <v>1.0</v>
      </c>
    </row>
    <row r="447">
      <c r="A447" s="7" t="s">
        <v>26</v>
      </c>
      <c r="B447" s="7" t="s">
        <v>725</v>
      </c>
      <c r="C447" s="7" t="s">
        <v>739</v>
      </c>
      <c r="D447" s="7" t="s">
        <v>752</v>
      </c>
      <c r="E447" s="7" t="s">
        <v>790</v>
      </c>
      <c r="F447" s="7">
        <v>94.0</v>
      </c>
      <c r="G447" s="7">
        <v>1.0</v>
      </c>
      <c r="H447" s="17"/>
      <c r="I447" s="7">
        <v>3.0</v>
      </c>
      <c r="J447" s="7">
        <v>1.0</v>
      </c>
    </row>
    <row r="448">
      <c r="A448" s="7" t="s">
        <v>26</v>
      </c>
      <c r="B448" s="7" t="s">
        <v>725</v>
      </c>
      <c r="C448" s="7" t="s">
        <v>739</v>
      </c>
      <c r="D448" s="7" t="s">
        <v>963</v>
      </c>
      <c r="E448" s="7" t="s">
        <v>790</v>
      </c>
      <c r="F448" s="7">
        <v>94.0</v>
      </c>
      <c r="G448" s="7">
        <v>1.0</v>
      </c>
      <c r="H448" s="17"/>
      <c r="I448" s="7">
        <v>3.0</v>
      </c>
      <c r="J448" s="7">
        <v>1.0</v>
      </c>
    </row>
    <row r="449">
      <c r="A449" s="7" t="s">
        <v>26</v>
      </c>
      <c r="B449" s="7" t="s">
        <v>725</v>
      </c>
      <c r="C449" s="7" t="s">
        <v>739</v>
      </c>
      <c r="D449" s="7" t="s">
        <v>756</v>
      </c>
      <c r="E449" s="7" t="s">
        <v>790</v>
      </c>
      <c r="F449" s="7">
        <v>94.0</v>
      </c>
      <c r="G449" s="7">
        <v>1.0</v>
      </c>
      <c r="H449" s="17"/>
      <c r="I449" s="7">
        <v>3.0</v>
      </c>
      <c r="J449" s="7">
        <v>1.0</v>
      </c>
    </row>
    <row r="450">
      <c r="A450" s="7" t="s">
        <v>26</v>
      </c>
      <c r="B450" s="7" t="s">
        <v>725</v>
      </c>
      <c r="C450" s="7" t="s">
        <v>739</v>
      </c>
      <c r="D450" s="7" t="s">
        <v>759</v>
      </c>
      <c r="E450" s="7" t="s">
        <v>790</v>
      </c>
      <c r="F450" s="7">
        <v>94.0</v>
      </c>
      <c r="G450" s="7">
        <v>1.0</v>
      </c>
      <c r="H450" s="17"/>
      <c r="I450" s="7">
        <v>3.0</v>
      </c>
      <c r="J450" s="7">
        <v>1.0</v>
      </c>
    </row>
    <row r="451">
      <c r="A451" s="7" t="s">
        <v>26</v>
      </c>
      <c r="B451" s="7" t="s">
        <v>725</v>
      </c>
      <c r="C451" s="7" t="s">
        <v>966</v>
      </c>
      <c r="D451" s="7" t="s">
        <v>967</v>
      </c>
      <c r="E451" s="7" t="s">
        <v>790</v>
      </c>
      <c r="F451" s="7">
        <v>75.0</v>
      </c>
      <c r="G451" s="7">
        <v>1.0</v>
      </c>
      <c r="H451" s="17"/>
      <c r="I451" s="7">
        <v>6.0</v>
      </c>
      <c r="J451" s="7">
        <v>2.0</v>
      </c>
    </row>
    <row r="452">
      <c r="A452" s="7" t="s">
        <v>26</v>
      </c>
      <c r="B452" s="7" t="s">
        <v>725</v>
      </c>
      <c r="C452" s="7" t="s">
        <v>972</v>
      </c>
      <c r="D452" s="7" t="s">
        <v>973</v>
      </c>
      <c r="E452" s="7" t="s">
        <v>790</v>
      </c>
      <c r="F452" s="7">
        <v>47.0</v>
      </c>
      <c r="G452" s="7">
        <v>1.0</v>
      </c>
      <c r="H452" s="17"/>
      <c r="I452" s="7">
        <v>8.0</v>
      </c>
      <c r="J452" s="7">
        <v>33.0</v>
      </c>
    </row>
    <row r="453">
      <c r="A453" s="7" t="s">
        <v>26</v>
      </c>
      <c r="B453" s="7" t="s">
        <v>725</v>
      </c>
      <c r="C453" s="7" t="s">
        <v>972</v>
      </c>
      <c r="D453" s="7" t="s">
        <v>975</v>
      </c>
      <c r="E453" s="7" t="s">
        <v>790</v>
      </c>
      <c r="F453" s="7">
        <v>47.0</v>
      </c>
      <c r="G453" s="7">
        <v>1.0</v>
      </c>
      <c r="H453" s="17"/>
      <c r="I453" s="7">
        <v>9.0</v>
      </c>
      <c r="J453" s="7">
        <v>31.0</v>
      </c>
    </row>
    <row r="454">
      <c r="A454" s="7" t="s">
        <v>26</v>
      </c>
      <c r="B454" s="7" t="s">
        <v>725</v>
      </c>
      <c r="C454" s="7" t="s">
        <v>729</v>
      </c>
      <c r="D454" s="7" t="s">
        <v>730</v>
      </c>
      <c r="E454" s="7" t="s">
        <v>790</v>
      </c>
      <c r="F454" s="7">
        <v>92.0</v>
      </c>
      <c r="G454" s="7">
        <v>1.0</v>
      </c>
      <c r="H454" s="17"/>
      <c r="I454" s="7">
        <v>3.0</v>
      </c>
      <c r="J454" s="7">
        <v>1.0</v>
      </c>
    </row>
    <row r="455">
      <c r="A455" s="7" t="s">
        <v>26</v>
      </c>
      <c r="B455" s="7" t="s">
        <v>725</v>
      </c>
      <c r="C455" s="7" t="s">
        <v>729</v>
      </c>
      <c r="D455" s="7" t="s">
        <v>735</v>
      </c>
      <c r="E455" s="7" t="s">
        <v>790</v>
      </c>
      <c r="F455" s="7">
        <v>77.0</v>
      </c>
      <c r="G455" s="7">
        <v>1.0</v>
      </c>
      <c r="H455" s="17"/>
      <c r="I455" s="7">
        <v>5.0</v>
      </c>
      <c r="J455" s="7">
        <v>3.0</v>
      </c>
    </row>
    <row r="456">
      <c r="A456" s="7" t="s">
        <v>26</v>
      </c>
      <c r="B456" s="7" t="s">
        <v>725</v>
      </c>
      <c r="C456" s="7" t="s">
        <v>729</v>
      </c>
      <c r="D456" s="7" t="s">
        <v>986</v>
      </c>
      <c r="E456" s="7" t="s">
        <v>790</v>
      </c>
      <c r="F456" s="7">
        <v>77.0</v>
      </c>
      <c r="G456" s="7">
        <v>1.0</v>
      </c>
      <c r="H456" s="17"/>
      <c r="I456" s="7">
        <v>5.0</v>
      </c>
      <c r="J456" s="7">
        <v>3.0</v>
      </c>
    </row>
    <row r="457">
      <c r="A457" s="7" t="s">
        <v>26</v>
      </c>
      <c r="B457" s="7" t="s">
        <v>725</v>
      </c>
      <c r="C457" s="105" t="s">
        <v>969</v>
      </c>
      <c r="D457" s="7" t="s">
        <v>970</v>
      </c>
      <c r="E457" s="7" t="s">
        <v>790</v>
      </c>
      <c r="F457" s="7">
        <v>70.0</v>
      </c>
      <c r="G457" s="7">
        <v>1.0</v>
      </c>
      <c r="H457" s="17"/>
      <c r="I457" s="7">
        <v>1.0</v>
      </c>
      <c r="J457" s="7">
        <v>6.0</v>
      </c>
    </row>
    <row r="458">
      <c r="A458" s="7" t="s">
        <v>26</v>
      </c>
      <c r="B458" s="7" t="s">
        <v>725</v>
      </c>
      <c r="C458" s="7" t="s">
        <v>739</v>
      </c>
      <c r="D458" s="7" t="s">
        <v>740</v>
      </c>
      <c r="E458" s="7" t="s">
        <v>790</v>
      </c>
      <c r="F458" s="7">
        <v>94.0</v>
      </c>
      <c r="G458" s="7">
        <v>1.0</v>
      </c>
      <c r="H458" s="17"/>
      <c r="I458" s="7">
        <v>3.0</v>
      </c>
      <c r="J458" s="7">
        <v>1.0</v>
      </c>
    </row>
    <row r="459">
      <c r="A459" s="7" t="s">
        <v>26</v>
      </c>
      <c r="B459" s="7" t="s">
        <v>725</v>
      </c>
      <c r="C459" s="7" t="s">
        <v>739</v>
      </c>
      <c r="D459" s="7" t="s">
        <v>748</v>
      </c>
      <c r="E459" s="7" t="s">
        <v>790</v>
      </c>
      <c r="F459" s="7">
        <v>94.0</v>
      </c>
      <c r="G459" s="7">
        <v>1.0</v>
      </c>
      <c r="H459" s="17"/>
      <c r="I459" s="7">
        <v>3.0</v>
      </c>
      <c r="J459" s="7">
        <v>1.0</v>
      </c>
    </row>
    <row r="460">
      <c r="A460" s="7" t="s">
        <v>26</v>
      </c>
      <c r="B460" s="7" t="s">
        <v>725</v>
      </c>
      <c r="C460" s="7" t="s">
        <v>739</v>
      </c>
      <c r="D460" s="7" t="s">
        <v>752</v>
      </c>
      <c r="E460" s="7" t="s">
        <v>790</v>
      </c>
      <c r="F460" s="7">
        <v>94.0</v>
      </c>
      <c r="G460" s="7">
        <v>1.0</v>
      </c>
      <c r="H460" s="17"/>
      <c r="I460" s="7">
        <v>3.0</v>
      </c>
      <c r="J460" s="7">
        <v>1.0</v>
      </c>
    </row>
    <row r="461">
      <c r="A461" s="7" t="s">
        <v>26</v>
      </c>
      <c r="B461" s="7" t="s">
        <v>725</v>
      </c>
      <c r="C461" s="7" t="s">
        <v>739</v>
      </c>
      <c r="D461" s="7" t="s">
        <v>963</v>
      </c>
      <c r="E461" s="7" t="s">
        <v>790</v>
      </c>
      <c r="F461" s="7">
        <v>94.0</v>
      </c>
      <c r="G461" s="7">
        <v>1.0</v>
      </c>
      <c r="H461" s="17"/>
      <c r="I461" s="7">
        <v>3.0</v>
      </c>
      <c r="J461" s="7">
        <v>1.0</v>
      </c>
    </row>
    <row r="462">
      <c r="A462" s="7" t="s">
        <v>26</v>
      </c>
      <c r="B462" s="7" t="s">
        <v>725</v>
      </c>
      <c r="C462" s="7" t="s">
        <v>966</v>
      </c>
      <c r="D462" s="7" t="s">
        <v>967</v>
      </c>
      <c r="E462" s="7" t="s">
        <v>790</v>
      </c>
      <c r="F462" s="7">
        <v>75.0</v>
      </c>
      <c r="G462" s="7">
        <v>1.0</v>
      </c>
      <c r="H462" s="17"/>
      <c r="I462" s="7">
        <v>6.0</v>
      </c>
      <c r="J462" s="7">
        <v>2.0</v>
      </c>
    </row>
    <row r="463">
      <c r="A463" s="7" t="s">
        <v>26</v>
      </c>
      <c r="B463" s="7" t="s">
        <v>725</v>
      </c>
      <c r="C463" s="7" t="s">
        <v>739</v>
      </c>
      <c r="D463" s="7" t="s">
        <v>759</v>
      </c>
      <c r="E463" s="7" t="s">
        <v>783</v>
      </c>
      <c r="F463" s="7">
        <v>100.0</v>
      </c>
      <c r="G463" s="7">
        <v>1.0</v>
      </c>
      <c r="H463" s="17"/>
      <c r="I463" s="7">
        <v>0.0</v>
      </c>
      <c r="J463" s="7">
        <v>1.0</v>
      </c>
    </row>
    <row r="464">
      <c r="A464" s="7" t="s">
        <v>26</v>
      </c>
      <c r="B464" s="7" t="s">
        <v>725</v>
      </c>
      <c r="C464" s="7" t="s">
        <v>972</v>
      </c>
      <c r="D464" s="7" t="s">
        <v>975</v>
      </c>
      <c r="E464" s="7" t="s">
        <v>1000</v>
      </c>
      <c r="F464" s="7">
        <v>100.0</v>
      </c>
      <c r="G464" s="7">
        <v>1.0</v>
      </c>
      <c r="H464" s="17"/>
      <c r="I464" s="7">
        <v>0.0</v>
      </c>
      <c r="J464" s="7">
        <v>1.0</v>
      </c>
    </row>
    <row r="465">
      <c r="A465" s="7" t="s">
        <v>26</v>
      </c>
      <c r="B465" s="7" t="s">
        <v>725</v>
      </c>
      <c r="C465" s="7" t="s">
        <v>972</v>
      </c>
      <c r="D465" s="7" t="s">
        <v>975</v>
      </c>
      <c r="E465" s="7" t="s">
        <v>1000</v>
      </c>
      <c r="F465" s="7">
        <v>100.0</v>
      </c>
      <c r="G465" s="7">
        <v>1.0</v>
      </c>
      <c r="H465" s="17"/>
      <c r="I465" s="7">
        <v>0.0</v>
      </c>
      <c r="J465" s="7">
        <v>1.0</v>
      </c>
    </row>
    <row r="466">
      <c r="A466" s="7" t="s">
        <v>26</v>
      </c>
      <c r="B466" s="7" t="s">
        <v>725</v>
      </c>
      <c r="C466" s="7" t="s">
        <v>729</v>
      </c>
      <c r="D466" s="7" t="s">
        <v>735</v>
      </c>
      <c r="E466" s="7" t="s">
        <v>998</v>
      </c>
      <c r="F466" s="7">
        <v>72.0</v>
      </c>
      <c r="G466" s="7">
        <v>1.0</v>
      </c>
      <c r="H466" s="17"/>
      <c r="I466" s="7">
        <v>7.0</v>
      </c>
      <c r="J466" s="7">
        <v>3.0</v>
      </c>
    </row>
    <row r="467">
      <c r="A467" s="7" t="s">
        <v>26</v>
      </c>
      <c r="B467" s="7" t="s">
        <v>725</v>
      </c>
      <c r="C467" s="7" t="s">
        <v>729</v>
      </c>
      <c r="D467" s="7" t="s">
        <v>735</v>
      </c>
      <c r="E467" s="7" t="s">
        <v>998</v>
      </c>
      <c r="F467" s="7">
        <v>72.0</v>
      </c>
      <c r="G467" s="7">
        <v>1.0</v>
      </c>
      <c r="H467" s="17"/>
      <c r="I467" s="7">
        <v>7.0</v>
      </c>
      <c r="J467" s="7">
        <v>3.0</v>
      </c>
    </row>
    <row r="468">
      <c r="A468" s="7" t="s">
        <v>26</v>
      </c>
      <c r="B468" s="7" t="s">
        <v>725</v>
      </c>
      <c r="C468" s="7" t="s">
        <v>739</v>
      </c>
      <c r="D468" s="7" t="s">
        <v>748</v>
      </c>
      <c r="E468" s="7" t="s">
        <v>771</v>
      </c>
      <c r="F468" s="7">
        <v>75.0</v>
      </c>
      <c r="G468" s="7">
        <v>1.0</v>
      </c>
      <c r="H468" s="17"/>
      <c r="I468" s="7">
        <v>4.0</v>
      </c>
      <c r="J468" s="7">
        <v>2.0</v>
      </c>
    </row>
    <row r="469">
      <c r="A469" s="7" t="s">
        <v>26</v>
      </c>
      <c r="B469" s="7" t="s">
        <v>725</v>
      </c>
      <c r="C469" s="7" t="s">
        <v>739</v>
      </c>
      <c r="D469" s="7" t="s">
        <v>748</v>
      </c>
      <c r="E469" s="7" t="s">
        <v>771</v>
      </c>
      <c r="F469" s="7">
        <v>75.0</v>
      </c>
      <c r="G469" s="7">
        <v>1.0</v>
      </c>
      <c r="H469" s="17"/>
      <c r="I469" s="7">
        <v>4.0</v>
      </c>
      <c r="J469" s="7">
        <v>2.0</v>
      </c>
    </row>
    <row r="470">
      <c r="A470" s="7" t="s">
        <v>26</v>
      </c>
      <c r="B470" s="7" t="s">
        <v>725</v>
      </c>
      <c r="C470" s="7" t="s">
        <v>739</v>
      </c>
      <c r="D470" s="7" t="s">
        <v>756</v>
      </c>
      <c r="E470" s="7" t="s">
        <v>769</v>
      </c>
      <c r="F470" s="7">
        <v>100.0</v>
      </c>
      <c r="G470" s="7">
        <v>1.0</v>
      </c>
      <c r="H470" s="17"/>
      <c r="I470" s="7">
        <v>0.0</v>
      </c>
      <c r="J470" s="7">
        <v>1.0</v>
      </c>
    </row>
    <row r="471">
      <c r="A471" s="7" t="s">
        <v>26</v>
      </c>
      <c r="B471" s="7" t="s">
        <v>725</v>
      </c>
      <c r="C471" s="105" t="s">
        <v>969</v>
      </c>
      <c r="D471" s="7" t="s">
        <v>970</v>
      </c>
      <c r="E471" s="7" t="s">
        <v>997</v>
      </c>
      <c r="F471" s="7">
        <v>100.0</v>
      </c>
      <c r="G471" s="7">
        <v>1.0</v>
      </c>
      <c r="H471" s="17"/>
      <c r="I471" s="7">
        <v>0.0</v>
      </c>
      <c r="J471" s="7">
        <v>1.0</v>
      </c>
    </row>
    <row r="472">
      <c r="A472" s="7" t="s">
        <v>26</v>
      </c>
      <c r="B472" s="7" t="s">
        <v>725</v>
      </c>
      <c r="C472" s="105" t="s">
        <v>969</v>
      </c>
      <c r="D472" s="7" t="s">
        <v>970</v>
      </c>
      <c r="E472" s="7" t="s">
        <v>997</v>
      </c>
      <c r="F472" s="7">
        <v>100.0</v>
      </c>
      <c r="G472" s="7">
        <v>1.0</v>
      </c>
      <c r="H472" s="17"/>
      <c r="I472" s="7">
        <v>0.0</v>
      </c>
      <c r="J472" s="7">
        <v>1.0</v>
      </c>
    </row>
    <row r="473">
      <c r="A473" s="7" t="s">
        <v>26</v>
      </c>
      <c r="B473" s="7" t="s">
        <v>725</v>
      </c>
      <c r="C473" s="7" t="s">
        <v>972</v>
      </c>
      <c r="D473" s="7" t="s">
        <v>973</v>
      </c>
      <c r="E473" s="7" t="s">
        <v>996</v>
      </c>
      <c r="F473" s="7">
        <v>100.0</v>
      </c>
      <c r="G473" s="7">
        <v>1.0</v>
      </c>
      <c r="H473" s="17"/>
      <c r="I473" s="7">
        <v>0.0</v>
      </c>
      <c r="J473" s="7">
        <v>1.0</v>
      </c>
    </row>
    <row r="474">
      <c r="A474" s="7" t="s">
        <v>26</v>
      </c>
      <c r="B474" s="7" t="s">
        <v>725</v>
      </c>
      <c r="C474" s="7" t="s">
        <v>972</v>
      </c>
      <c r="D474" s="7" t="s">
        <v>973</v>
      </c>
      <c r="E474" s="7" t="s">
        <v>996</v>
      </c>
      <c r="F474" s="7">
        <v>100.0</v>
      </c>
      <c r="G474" s="7">
        <v>1.0</v>
      </c>
      <c r="H474" s="17"/>
      <c r="I474" s="7">
        <v>0.0</v>
      </c>
      <c r="J474" s="7">
        <v>1.0</v>
      </c>
    </row>
    <row r="475">
      <c r="A475" s="7" t="s">
        <v>26</v>
      </c>
      <c r="B475" s="7" t="s">
        <v>725</v>
      </c>
      <c r="C475" s="7" t="s">
        <v>739</v>
      </c>
      <c r="D475" s="7" t="s">
        <v>963</v>
      </c>
      <c r="E475" s="7" t="s">
        <v>995</v>
      </c>
      <c r="F475" s="7">
        <v>100.0</v>
      </c>
      <c r="G475" s="7">
        <v>1.0</v>
      </c>
      <c r="H475" s="17"/>
      <c r="I475" s="7">
        <v>0.0</v>
      </c>
      <c r="J475" s="7">
        <v>1.0</v>
      </c>
    </row>
    <row r="476">
      <c r="A476" s="7" t="s">
        <v>26</v>
      </c>
      <c r="B476" s="7" t="s">
        <v>725</v>
      </c>
      <c r="C476" s="7" t="s">
        <v>739</v>
      </c>
      <c r="D476" s="7" t="s">
        <v>963</v>
      </c>
      <c r="E476" s="7" t="s">
        <v>995</v>
      </c>
      <c r="F476" s="7">
        <v>100.0</v>
      </c>
      <c r="G476" s="7">
        <v>1.0</v>
      </c>
      <c r="H476" s="17"/>
      <c r="I476" s="7">
        <v>0.0</v>
      </c>
      <c r="J476" s="7">
        <v>1.0</v>
      </c>
    </row>
    <row r="477">
      <c r="A477" s="7" t="s">
        <v>26</v>
      </c>
      <c r="B477" s="7" t="s">
        <v>725</v>
      </c>
      <c r="C477" s="7" t="s">
        <v>729</v>
      </c>
      <c r="D477" s="7" t="s">
        <v>986</v>
      </c>
      <c r="E477" s="7" t="s">
        <v>994</v>
      </c>
      <c r="F477" s="7">
        <v>76.0</v>
      </c>
      <c r="G477" s="7">
        <v>1.0</v>
      </c>
      <c r="H477" s="17"/>
      <c r="I477" s="7">
        <v>3.0</v>
      </c>
      <c r="J477" s="7">
        <v>2.0</v>
      </c>
    </row>
    <row r="478">
      <c r="A478" s="7" t="s">
        <v>26</v>
      </c>
      <c r="B478" s="7" t="s">
        <v>725</v>
      </c>
      <c r="C478" s="7" t="s">
        <v>729</v>
      </c>
      <c r="D478" s="7" t="s">
        <v>986</v>
      </c>
      <c r="E478" s="7" t="s">
        <v>994</v>
      </c>
      <c r="F478" s="7">
        <v>76.0</v>
      </c>
      <c r="G478" s="7">
        <v>1.0</v>
      </c>
      <c r="H478" s="17"/>
      <c r="I478" s="7">
        <v>3.0</v>
      </c>
      <c r="J478" s="7">
        <v>2.0</v>
      </c>
    </row>
    <row r="479">
      <c r="A479" s="7" t="s">
        <v>26</v>
      </c>
      <c r="B479" s="7" t="s">
        <v>725</v>
      </c>
      <c r="C479" s="7" t="s">
        <v>739</v>
      </c>
      <c r="D479" s="7" t="s">
        <v>752</v>
      </c>
      <c r="E479" s="7" t="s">
        <v>764</v>
      </c>
      <c r="F479" s="7">
        <v>100.0</v>
      </c>
      <c r="G479" s="7">
        <v>1.0</v>
      </c>
      <c r="H479" s="17"/>
      <c r="I479" s="7">
        <v>0.0</v>
      </c>
      <c r="J479" s="7">
        <v>1.0</v>
      </c>
    </row>
    <row r="480">
      <c r="A480" s="7" t="s">
        <v>26</v>
      </c>
      <c r="B480" s="7" t="s">
        <v>725</v>
      </c>
      <c r="C480" s="7" t="s">
        <v>739</v>
      </c>
      <c r="D480" s="7" t="s">
        <v>752</v>
      </c>
      <c r="E480" s="7" t="s">
        <v>764</v>
      </c>
      <c r="F480" s="7">
        <v>100.0</v>
      </c>
      <c r="G480" s="7">
        <v>1.0</v>
      </c>
      <c r="H480" s="17"/>
      <c r="I480" s="7">
        <v>0.0</v>
      </c>
      <c r="J480" s="7">
        <v>1.0</v>
      </c>
    </row>
    <row r="481">
      <c r="A481" s="7" t="s">
        <v>26</v>
      </c>
      <c r="B481" s="7" t="s">
        <v>725</v>
      </c>
      <c r="C481" s="7" t="s">
        <v>966</v>
      </c>
      <c r="D481" s="7" t="s">
        <v>967</v>
      </c>
      <c r="E481" s="7" t="s">
        <v>992</v>
      </c>
      <c r="F481" s="7">
        <v>66.0</v>
      </c>
      <c r="G481" s="7">
        <v>1.0</v>
      </c>
      <c r="H481" s="17"/>
      <c r="I481" s="7">
        <v>3.0</v>
      </c>
      <c r="J481" s="7">
        <v>4.0</v>
      </c>
    </row>
    <row r="482">
      <c r="A482" s="7" t="s">
        <v>26</v>
      </c>
      <c r="B482" s="7" t="s">
        <v>725</v>
      </c>
      <c r="C482" s="7" t="s">
        <v>966</v>
      </c>
      <c r="D482" s="7" t="s">
        <v>967</v>
      </c>
      <c r="E482" s="7" t="s">
        <v>992</v>
      </c>
      <c r="F482" s="7">
        <v>66.0</v>
      </c>
      <c r="G482" s="7">
        <v>1.0</v>
      </c>
      <c r="H482" s="17"/>
      <c r="I482" s="7">
        <v>3.0</v>
      </c>
      <c r="J482" s="7">
        <v>4.0</v>
      </c>
    </row>
    <row r="483">
      <c r="A483" s="7" t="s">
        <v>26</v>
      </c>
      <c r="B483" s="7" t="s">
        <v>725</v>
      </c>
      <c r="C483" s="7" t="s">
        <v>729</v>
      </c>
      <c r="D483" s="7" t="s">
        <v>735</v>
      </c>
      <c r="E483" s="7" t="s">
        <v>991</v>
      </c>
      <c r="F483" s="7">
        <v>63.0</v>
      </c>
      <c r="G483" s="7">
        <v>1.0</v>
      </c>
      <c r="H483" s="17"/>
      <c r="I483" s="7">
        <v>11.0</v>
      </c>
      <c r="J483" s="7">
        <v>7.0</v>
      </c>
    </row>
    <row r="484">
      <c r="A484" s="7" t="s">
        <v>26</v>
      </c>
      <c r="B484" s="7" t="s">
        <v>725</v>
      </c>
      <c r="C484" s="7" t="s">
        <v>729</v>
      </c>
      <c r="D484" s="7" t="s">
        <v>735</v>
      </c>
      <c r="E484" s="7" t="s">
        <v>991</v>
      </c>
      <c r="F484" s="7">
        <v>63.0</v>
      </c>
      <c r="G484" s="7">
        <v>1.0</v>
      </c>
      <c r="H484" s="17"/>
      <c r="I484" s="7">
        <v>11.0</v>
      </c>
      <c r="J484" s="7">
        <v>7.0</v>
      </c>
    </row>
    <row r="485">
      <c r="A485" s="7" t="s">
        <v>26</v>
      </c>
      <c r="B485" s="7" t="s">
        <v>725</v>
      </c>
      <c r="C485" s="7" t="s">
        <v>966</v>
      </c>
      <c r="D485" s="7" t="s">
        <v>967</v>
      </c>
      <c r="E485" s="7" t="s">
        <v>990</v>
      </c>
      <c r="F485" s="7">
        <v>77.0</v>
      </c>
      <c r="G485" s="7">
        <v>1.0</v>
      </c>
      <c r="H485" s="17"/>
      <c r="I485" s="7">
        <v>4.0</v>
      </c>
      <c r="J485" s="7">
        <v>3.0</v>
      </c>
    </row>
    <row r="486">
      <c r="A486" s="7" t="s">
        <v>26</v>
      </c>
      <c r="B486" s="7" t="s">
        <v>725</v>
      </c>
      <c r="C486" s="7" t="s">
        <v>966</v>
      </c>
      <c r="D486" s="7" t="s">
        <v>967</v>
      </c>
      <c r="E486" s="7" t="s">
        <v>990</v>
      </c>
      <c r="F486" s="7">
        <v>75.0</v>
      </c>
      <c r="G486" s="7">
        <v>1.0</v>
      </c>
      <c r="H486" s="17"/>
      <c r="I486" s="7">
        <v>5.0</v>
      </c>
      <c r="J486" s="7">
        <v>3.0</v>
      </c>
    </row>
    <row r="487">
      <c r="A487" s="7" t="s">
        <v>26</v>
      </c>
      <c r="B487" s="7" t="s">
        <v>725</v>
      </c>
      <c r="C487" s="7" t="s">
        <v>966</v>
      </c>
      <c r="D487" s="7" t="s">
        <v>967</v>
      </c>
      <c r="E487" s="7" t="s">
        <v>989</v>
      </c>
      <c r="F487" s="7">
        <v>73.0</v>
      </c>
      <c r="G487" s="7">
        <v>1.0</v>
      </c>
      <c r="H487" s="17"/>
      <c r="I487" s="7">
        <v>8.0</v>
      </c>
      <c r="J487" s="7">
        <v>4.0</v>
      </c>
    </row>
    <row r="488">
      <c r="A488" s="7" t="s">
        <v>26</v>
      </c>
      <c r="B488" s="7" t="s">
        <v>725</v>
      </c>
      <c r="C488" s="7" t="s">
        <v>966</v>
      </c>
      <c r="D488" s="7" t="s">
        <v>967</v>
      </c>
      <c r="E488" s="7" t="s">
        <v>989</v>
      </c>
      <c r="F488" s="7">
        <v>71.0</v>
      </c>
      <c r="G488" s="7">
        <v>1.0</v>
      </c>
      <c r="H488" s="17"/>
      <c r="I488" s="7">
        <v>9.0</v>
      </c>
      <c r="J488" s="7">
        <v>4.0</v>
      </c>
    </row>
    <row r="489">
      <c r="A489" s="7" t="s">
        <v>26</v>
      </c>
      <c r="B489" s="7" t="s">
        <v>725</v>
      </c>
      <c r="C489" s="7" t="s">
        <v>729</v>
      </c>
      <c r="D489" s="7" t="s">
        <v>735</v>
      </c>
      <c r="E489" s="7" t="s">
        <v>763</v>
      </c>
      <c r="F489" s="7">
        <v>69.0</v>
      </c>
      <c r="G489" s="7">
        <v>1.0</v>
      </c>
      <c r="H489" s="17"/>
      <c r="I489" s="7">
        <v>5.0</v>
      </c>
      <c r="J489" s="7">
        <v>3.0</v>
      </c>
    </row>
    <row r="490">
      <c r="A490" s="7" t="s">
        <v>26</v>
      </c>
      <c r="B490" s="7" t="s">
        <v>725</v>
      </c>
      <c r="C490" s="7" t="s">
        <v>729</v>
      </c>
      <c r="D490" s="7" t="s">
        <v>735</v>
      </c>
      <c r="E490" s="7" t="s">
        <v>763</v>
      </c>
      <c r="F490" s="7">
        <v>69.0</v>
      </c>
      <c r="G490" s="7">
        <v>1.0</v>
      </c>
      <c r="H490" s="17"/>
      <c r="I490" s="7">
        <v>5.0</v>
      </c>
      <c r="J490" s="7">
        <v>3.0</v>
      </c>
    </row>
    <row r="491">
      <c r="A491" s="7" t="s">
        <v>26</v>
      </c>
      <c r="B491" s="7" t="s">
        <v>725</v>
      </c>
      <c r="C491" s="7" t="s">
        <v>729</v>
      </c>
      <c r="D491" s="7" t="s">
        <v>986</v>
      </c>
      <c r="E491" s="7" t="s">
        <v>988</v>
      </c>
      <c r="F491" s="7">
        <v>66.0</v>
      </c>
      <c r="G491" s="7">
        <v>1.0</v>
      </c>
      <c r="H491" s="17"/>
      <c r="I491" s="7">
        <v>8.0</v>
      </c>
      <c r="J491" s="7">
        <v>6.0</v>
      </c>
    </row>
    <row r="492">
      <c r="A492" s="7" t="s">
        <v>26</v>
      </c>
      <c r="B492" s="7" t="s">
        <v>725</v>
      </c>
      <c r="C492" s="7" t="s">
        <v>729</v>
      </c>
      <c r="D492" s="7" t="s">
        <v>986</v>
      </c>
      <c r="E492" s="7" t="s">
        <v>988</v>
      </c>
      <c r="F492" s="7">
        <v>66.0</v>
      </c>
      <c r="G492" s="7">
        <v>1.0</v>
      </c>
      <c r="H492" s="17"/>
      <c r="I492" s="7">
        <v>8.0</v>
      </c>
      <c r="J492" s="7">
        <v>6.0</v>
      </c>
    </row>
    <row r="493">
      <c r="A493" s="7" t="s">
        <v>26</v>
      </c>
      <c r="B493" s="7" t="s">
        <v>725</v>
      </c>
      <c r="C493" s="7" t="s">
        <v>729</v>
      </c>
      <c r="D493" s="7" t="s">
        <v>986</v>
      </c>
      <c r="E493" s="7" t="s">
        <v>987</v>
      </c>
      <c r="F493" s="7">
        <v>66.0</v>
      </c>
      <c r="G493" s="7">
        <v>1.0</v>
      </c>
      <c r="H493" s="17"/>
      <c r="I493" s="7">
        <v>8.0</v>
      </c>
      <c r="J493" s="7">
        <v>6.0</v>
      </c>
    </row>
    <row r="494">
      <c r="A494" s="7" t="s">
        <v>26</v>
      </c>
      <c r="B494" s="7" t="s">
        <v>725</v>
      </c>
      <c r="C494" s="7" t="s">
        <v>729</v>
      </c>
      <c r="D494" s="7" t="s">
        <v>986</v>
      </c>
      <c r="E494" s="7" t="s">
        <v>987</v>
      </c>
      <c r="F494" s="7">
        <v>66.0</v>
      </c>
      <c r="G494" s="7">
        <v>1.0</v>
      </c>
      <c r="H494" s="17"/>
      <c r="I494" s="7">
        <v>8.0</v>
      </c>
      <c r="J494" s="7">
        <v>6.0</v>
      </c>
    </row>
    <row r="495">
      <c r="A495" s="7" t="s">
        <v>26</v>
      </c>
      <c r="B495" s="7" t="s">
        <v>725</v>
      </c>
      <c r="C495" s="7" t="s">
        <v>739</v>
      </c>
      <c r="D495" s="7" t="s">
        <v>759</v>
      </c>
      <c r="E495" s="7" t="s">
        <v>762</v>
      </c>
      <c r="F495" s="7">
        <v>100.0</v>
      </c>
      <c r="G495" s="7">
        <v>1.0</v>
      </c>
      <c r="H495" s="17"/>
      <c r="I495" s="7">
        <v>1.0</v>
      </c>
      <c r="J495" s="7">
        <v>0.0</v>
      </c>
    </row>
    <row r="496">
      <c r="A496" s="7" t="s">
        <v>26</v>
      </c>
      <c r="B496" s="7" t="s">
        <v>725</v>
      </c>
      <c r="C496" s="7" t="s">
        <v>739</v>
      </c>
      <c r="D496" s="7" t="s">
        <v>759</v>
      </c>
      <c r="E496" s="7" t="s">
        <v>760</v>
      </c>
      <c r="F496" s="7">
        <v>100.0</v>
      </c>
      <c r="G496" s="7">
        <v>1.0</v>
      </c>
      <c r="H496" s="17"/>
      <c r="I496" s="7">
        <v>1.0</v>
      </c>
      <c r="J496" s="7">
        <v>0.0</v>
      </c>
    </row>
    <row r="497">
      <c r="A497" s="7" t="s">
        <v>26</v>
      </c>
      <c r="B497" s="7" t="s">
        <v>725</v>
      </c>
      <c r="C497" s="7" t="s">
        <v>739</v>
      </c>
      <c r="D497" s="7" t="s">
        <v>756</v>
      </c>
      <c r="E497" s="7" t="s">
        <v>758</v>
      </c>
      <c r="F497" s="7">
        <v>100.0</v>
      </c>
      <c r="G497" s="7">
        <v>1.0</v>
      </c>
      <c r="H497" s="17"/>
      <c r="I497" s="7">
        <v>1.0</v>
      </c>
      <c r="J497" s="7">
        <v>0.0</v>
      </c>
    </row>
    <row r="498">
      <c r="A498" s="7" t="s">
        <v>26</v>
      </c>
      <c r="B498" s="7" t="s">
        <v>725</v>
      </c>
      <c r="C498" s="7" t="s">
        <v>739</v>
      </c>
      <c r="D498" s="7" t="s">
        <v>756</v>
      </c>
      <c r="E498" s="7" t="s">
        <v>757</v>
      </c>
      <c r="F498" s="7">
        <v>100.0</v>
      </c>
      <c r="G498" s="7">
        <v>1.0</v>
      </c>
      <c r="H498" s="17"/>
      <c r="I498" s="7">
        <v>1.0</v>
      </c>
      <c r="J498" s="7">
        <v>0.0</v>
      </c>
    </row>
    <row r="499">
      <c r="A499" s="7" t="s">
        <v>26</v>
      </c>
      <c r="B499" s="7" t="s">
        <v>725</v>
      </c>
      <c r="C499" s="7" t="s">
        <v>739</v>
      </c>
      <c r="D499" s="7" t="s">
        <v>963</v>
      </c>
      <c r="E499" s="7" t="s">
        <v>985</v>
      </c>
      <c r="F499" s="7">
        <v>69.0</v>
      </c>
      <c r="G499" s="7">
        <v>1.0</v>
      </c>
      <c r="H499" s="17"/>
      <c r="I499" s="7">
        <v>7.0</v>
      </c>
      <c r="J499" s="7">
        <v>6.0</v>
      </c>
    </row>
    <row r="500">
      <c r="A500" s="7" t="s">
        <v>26</v>
      </c>
      <c r="B500" s="7" t="s">
        <v>725</v>
      </c>
      <c r="C500" s="7" t="s">
        <v>739</v>
      </c>
      <c r="D500" s="7" t="s">
        <v>963</v>
      </c>
      <c r="E500" s="7" t="s">
        <v>985</v>
      </c>
      <c r="F500" s="7">
        <v>69.0</v>
      </c>
      <c r="G500" s="7">
        <v>1.0</v>
      </c>
      <c r="H500" s="17"/>
      <c r="I500" s="7">
        <v>7.0</v>
      </c>
      <c r="J500" s="7">
        <v>6.0</v>
      </c>
    </row>
    <row r="501">
      <c r="A501" s="7" t="s">
        <v>26</v>
      </c>
      <c r="B501" s="7" t="s">
        <v>725</v>
      </c>
      <c r="C501" s="7" t="s">
        <v>739</v>
      </c>
      <c r="D501" s="7" t="s">
        <v>752</v>
      </c>
      <c r="E501" s="7" t="s">
        <v>755</v>
      </c>
      <c r="F501" s="7">
        <v>71.0</v>
      </c>
      <c r="G501" s="7">
        <v>1.0</v>
      </c>
      <c r="H501" s="17"/>
      <c r="I501" s="7">
        <v>7.0</v>
      </c>
      <c r="J501" s="7">
        <v>5.0</v>
      </c>
    </row>
    <row r="502">
      <c r="A502" s="7" t="s">
        <v>26</v>
      </c>
      <c r="B502" s="7" t="s">
        <v>725</v>
      </c>
      <c r="C502" s="7" t="s">
        <v>739</v>
      </c>
      <c r="D502" s="7" t="s">
        <v>752</v>
      </c>
      <c r="E502" s="7" t="s">
        <v>755</v>
      </c>
      <c r="F502" s="7">
        <v>71.0</v>
      </c>
      <c r="G502" s="7">
        <v>1.0</v>
      </c>
      <c r="H502" s="17"/>
      <c r="I502" s="7">
        <v>7.0</v>
      </c>
      <c r="J502" s="7">
        <v>5.0</v>
      </c>
    </row>
    <row r="503">
      <c r="A503" s="7" t="s">
        <v>26</v>
      </c>
      <c r="B503" s="7" t="s">
        <v>725</v>
      </c>
      <c r="C503" s="7" t="s">
        <v>739</v>
      </c>
      <c r="D503" s="7" t="s">
        <v>752</v>
      </c>
      <c r="E503" s="7" t="s">
        <v>983</v>
      </c>
      <c r="F503" s="7">
        <v>74.0</v>
      </c>
      <c r="G503" s="7">
        <v>1.0</v>
      </c>
      <c r="H503" s="17"/>
      <c r="I503" s="7">
        <v>6.0</v>
      </c>
      <c r="J503" s="7">
        <v>4.0</v>
      </c>
    </row>
    <row r="504">
      <c r="A504" s="7" t="s">
        <v>26</v>
      </c>
      <c r="B504" s="7" t="s">
        <v>725</v>
      </c>
      <c r="C504" s="7" t="s">
        <v>739</v>
      </c>
      <c r="D504" s="7" t="s">
        <v>752</v>
      </c>
      <c r="E504" s="7" t="s">
        <v>983</v>
      </c>
      <c r="F504" s="7">
        <v>73.0</v>
      </c>
      <c r="G504" s="7">
        <v>1.0</v>
      </c>
      <c r="H504" s="17"/>
      <c r="I504" s="7">
        <v>7.0</v>
      </c>
      <c r="J504" s="7">
        <v>4.0</v>
      </c>
    </row>
    <row r="505">
      <c r="A505" s="7" t="s">
        <v>26</v>
      </c>
      <c r="B505" s="7" t="s">
        <v>725</v>
      </c>
      <c r="C505" s="7" t="s">
        <v>739</v>
      </c>
      <c r="D505" s="7" t="s">
        <v>752</v>
      </c>
      <c r="E505" s="7" t="s">
        <v>982</v>
      </c>
      <c r="F505" s="7">
        <v>75.0</v>
      </c>
      <c r="G505" s="7">
        <v>1.0</v>
      </c>
      <c r="H505" s="17"/>
      <c r="I505" s="7">
        <v>4.0</v>
      </c>
      <c r="J505" s="7">
        <v>4.0</v>
      </c>
    </row>
    <row r="506">
      <c r="A506" s="7" t="s">
        <v>26</v>
      </c>
      <c r="B506" s="7" t="s">
        <v>725</v>
      </c>
      <c r="C506" s="7" t="s">
        <v>739</v>
      </c>
      <c r="D506" s="7" t="s">
        <v>752</v>
      </c>
      <c r="E506" s="7" t="s">
        <v>982</v>
      </c>
      <c r="F506" s="7">
        <v>74.0</v>
      </c>
      <c r="G506" s="7">
        <v>1.0</v>
      </c>
      <c r="H506" s="17"/>
      <c r="I506" s="7">
        <v>5.0</v>
      </c>
      <c r="J506" s="7">
        <v>4.0</v>
      </c>
    </row>
    <row r="507">
      <c r="A507" s="7" t="s">
        <v>26</v>
      </c>
      <c r="B507" s="7" t="s">
        <v>725</v>
      </c>
      <c r="C507" s="7" t="s">
        <v>729</v>
      </c>
      <c r="D507" s="7" t="s">
        <v>978</v>
      </c>
      <c r="E507" s="7" t="s">
        <v>980</v>
      </c>
      <c r="F507" s="7">
        <v>100.0</v>
      </c>
      <c r="G507" s="7">
        <v>1.0</v>
      </c>
      <c r="H507" s="17"/>
      <c r="I507" s="7">
        <v>1.0</v>
      </c>
      <c r="J507" s="7">
        <v>0.0</v>
      </c>
    </row>
    <row r="508">
      <c r="A508" s="7" t="s">
        <v>26</v>
      </c>
      <c r="B508" s="7" t="s">
        <v>725</v>
      </c>
      <c r="C508" s="7" t="s">
        <v>729</v>
      </c>
      <c r="D508" s="7" t="s">
        <v>978</v>
      </c>
      <c r="E508" s="7" t="s">
        <v>980</v>
      </c>
      <c r="F508" s="7">
        <v>100.0</v>
      </c>
      <c r="G508" s="7">
        <v>1.0</v>
      </c>
      <c r="H508" s="17"/>
      <c r="I508" s="7">
        <v>1.0</v>
      </c>
      <c r="J508" s="7">
        <v>0.0</v>
      </c>
    </row>
    <row r="509">
      <c r="A509" s="7" t="s">
        <v>26</v>
      </c>
      <c r="B509" s="7" t="s">
        <v>725</v>
      </c>
      <c r="C509" s="7" t="s">
        <v>739</v>
      </c>
      <c r="D509" s="7" t="s">
        <v>748</v>
      </c>
      <c r="E509" s="7" t="s">
        <v>751</v>
      </c>
      <c r="F509" s="7">
        <v>82.0</v>
      </c>
      <c r="G509" s="7">
        <v>1.0</v>
      </c>
      <c r="H509" s="17"/>
      <c r="I509" s="7">
        <v>6.0</v>
      </c>
      <c r="J509" s="7">
        <v>2.0</v>
      </c>
    </row>
    <row r="510">
      <c r="A510" s="7" t="s">
        <v>26</v>
      </c>
      <c r="B510" s="7" t="s">
        <v>725</v>
      </c>
      <c r="C510" s="7" t="s">
        <v>739</v>
      </c>
      <c r="D510" s="7" t="s">
        <v>748</v>
      </c>
      <c r="E510" s="7" t="s">
        <v>751</v>
      </c>
      <c r="F510" s="7">
        <v>82.0</v>
      </c>
      <c r="G510" s="7">
        <v>1.0</v>
      </c>
      <c r="H510" s="17"/>
      <c r="I510" s="7">
        <v>6.0</v>
      </c>
      <c r="J510" s="7">
        <v>2.0</v>
      </c>
    </row>
    <row r="511">
      <c r="A511" s="7" t="s">
        <v>26</v>
      </c>
      <c r="B511" s="7" t="s">
        <v>725</v>
      </c>
      <c r="C511" s="7" t="s">
        <v>739</v>
      </c>
      <c r="D511" s="7" t="s">
        <v>748</v>
      </c>
      <c r="E511" s="7" t="s">
        <v>749</v>
      </c>
      <c r="F511" s="7">
        <v>100.0</v>
      </c>
      <c r="G511" s="7">
        <v>1.0</v>
      </c>
      <c r="H511" s="17"/>
      <c r="I511" s="7">
        <v>0.0</v>
      </c>
      <c r="J511" s="7">
        <v>1.0</v>
      </c>
    </row>
    <row r="512">
      <c r="A512" s="7" t="s">
        <v>26</v>
      </c>
      <c r="B512" s="7" t="s">
        <v>725</v>
      </c>
      <c r="C512" s="7" t="s">
        <v>739</v>
      </c>
      <c r="D512" s="7" t="s">
        <v>748</v>
      </c>
      <c r="E512" s="7" t="s">
        <v>749</v>
      </c>
      <c r="F512" s="7">
        <v>100.0</v>
      </c>
      <c r="G512" s="7">
        <v>1.0</v>
      </c>
      <c r="H512" s="17"/>
      <c r="I512" s="7">
        <v>0.0</v>
      </c>
      <c r="J512" s="7">
        <v>1.0</v>
      </c>
    </row>
    <row r="513">
      <c r="A513" s="7" t="s">
        <v>26</v>
      </c>
      <c r="B513" s="7" t="s">
        <v>725</v>
      </c>
      <c r="C513" s="7" t="s">
        <v>729</v>
      </c>
      <c r="D513" s="7" t="s">
        <v>978</v>
      </c>
      <c r="E513" s="7" t="s">
        <v>979</v>
      </c>
      <c r="F513" s="7">
        <v>100.0</v>
      </c>
      <c r="G513" s="7">
        <v>1.0</v>
      </c>
      <c r="H513" s="17"/>
      <c r="I513" s="7">
        <v>0.0</v>
      </c>
      <c r="J513" s="7">
        <v>1.0</v>
      </c>
    </row>
    <row r="514">
      <c r="A514" s="7" t="s">
        <v>26</v>
      </c>
      <c r="B514" s="7" t="s">
        <v>725</v>
      </c>
      <c r="C514" s="7" t="s">
        <v>729</v>
      </c>
      <c r="D514" s="7" t="s">
        <v>978</v>
      </c>
      <c r="E514" s="7" t="s">
        <v>979</v>
      </c>
      <c r="F514" s="7">
        <v>100.0</v>
      </c>
      <c r="G514" s="7">
        <v>1.0</v>
      </c>
      <c r="H514" s="17"/>
      <c r="I514" s="7">
        <v>0.0</v>
      </c>
      <c r="J514" s="7">
        <v>1.0</v>
      </c>
    </row>
    <row r="515">
      <c r="A515" s="7" t="s">
        <v>26</v>
      </c>
      <c r="B515" s="7" t="s">
        <v>725</v>
      </c>
      <c r="C515" s="7" t="s">
        <v>739</v>
      </c>
      <c r="D515" s="7" t="s">
        <v>740</v>
      </c>
      <c r="E515" s="7" t="s">
        <v>741</v>
      </c>
      <c r="F515" s="7">
        <v>100.0</v>
      </c>
      <c r="G515" s="7">
        <v>1.0</v>
      </c>
      <c r="H515" s="17"/>
      <c r="I515" s="7">
        <v>0.0</v>
      </c>
      <c r="J515" s="7">
        <v>1.0</v>
      </c>
    </row>
    <row r="516">
      <c r="A516" s="7" t="s">
        <v>26</v>
      </c>
      <c r="B516" s="7" t="s">
        <v>725</v>
      </c>
      <c r="C516" s="7" t="s">
        <v>739</v>
      </c>
      <c r="D516" s="7" t="s">
        <v>740</v>
      </c>
      <c r="E516" s="7" t="s">
        <v>741</v>
      </c>
      <c r="F516" s="7">
        <v>100.0</v>
      </c>
      <c r="G516" s="7">
        <v>1.0</v>
      </c>
      <c r="H516" s="17"/>
      <c r="I516" s="7">
        <v>0.0</v>
      </c>
      <c r="J516" s="7">
        <v>1.0</v>
      </c>
    </row>
    <row r="517">
      <c r="A517" s="7" t="s">
        <v>26</v>
      </c>
      <c r="B517" s="7" t="s">
        <v>725</v>
      </c>
      <c r="C517" s="7" t="s">
        <v>729</v>
      </c>
      <c r="D517" s="7" t="s">
        <v>730</v>
      </c>
      <c r="E517" s="7" t="s">
        <v>738</v>
      </c>
      <c r="F517" s="7">
        <v>100.0</v>
      </c>
      <c r="G517" s="7">
        <v>1.0</v>
      </c>
      <c r="H517" s="17"/>
      <c r="I517" s="7">
        <v>0.0</v>
      </c>
      <c r="J517" s="7">
        <v>1.0</v>
      </c>
    </row>
    <row r="518">
      <c r="A518" s="7" t="s">
        <v>26</v>
      </c>
      <c r="B518" s="7" t="s">
        <v>725</v>
      </c>
      <c r="C518" s="7" t="s">
        <v>729</v>
      </c>
      <c r="D518" s="7" t="s">
        <v>730</v>
      </c>
      <c r="E518" s="7" t="s">
        <v>738</v>
      </c>
      <c r="F518" s="7">
        <v>100.0</v>
      </c>
      <c r="G518" s="7">
        <v>1.0</v>
      </c>
      <c r="H518" s="17"/>
      <c r="I518" s="7">
        <v>0.0</v>
      </c>
      <c r="J518" s="7">
        <v>1.0</v>
      </c>
    </row>
    <row r="519">
      <c r="A519" s="7" t="s">
        <v>26</v>
      </c>
      <c r="B519" s="7" t="s">
        <v>799</v>
      </c>
      <c r="C519" s="7" t="s">
        <v>800</v>
      </c>
      <c r="D519" s="7" t="s">
        <v>801</v>
      </c>
      <c r="E519" s="7" t="s">
        <v>802</v>
      </c>
      <c r="F519" s="7">
        <v>84.0</v>
      </c>
      <c r="G519" s="7">
        <v>2.0</v>
      </c>
      <c r="H519" s="17"/>
      <c r="I519" s="7">
        <v>2.0</v>
      </c>
      <c r="J519" s="7">
        <v>2.0</v>
      </c>
    </row>
    <row r="520">
      <c r="A520" s="7" t="s">
        <v>26</v>
      </c>
      <c r="B520" s="7" t="s">
        <v>799</v>
      </c>
      <c r="C520" s="7" t="s">
        <v>800</v>
      </c>
      <c r="D520" s="7" t="s">
        <v>801</v>
      </c>
      <c r="E520" s="7" t="s">
        <v>802</v>
      </c>
      <c r="F520" s="7">
        <v>84.0</v>
      </c>
      <c r="G520" s="7">
        <v>2.0</v>
      </c>
      <c r="H520" s="17"/>
      <c r="I520" s="7">
        <v>2.0</v>
      </c>
      <c r="J520" s="7">
        <v>2.0</v>
      </c>
    </row>
    <row r="521">
      <c r="A521" s="7" t="s">
        <v>26</v>
      </c>
      <c r="B521" s="7" t="s">
        <v>799</v>
      </c>
      <c r="C521" s="7" t="s">
        <v>800</v>
      </c>
      <c r="D521" s="7" t="s">
        <v>803</v>
      </c>
      <c r="E521" s="7" t="s">
        <v>810</v>
      </c>
      <c r="F521" s="7">
        <v>87.0</v>
      </c>
      <c r="G521" s="7">
        <v>1.0</v>
      </c>
      <c r="H521" s="17"/>
      <c r="I521" s="7">
        <v>1.0</v>
      </c>
      <c r="J521" s="7">
        <v>2.0</v>
      </c>
    </row>
    <row r="522">
      <c r="A522" s="7" t="s">
        <v>26</v>
      </c>
      <c r="B522" s="7" t="s">
        <v>799</v>
      </c>
      <c r="C522" s="7" t="s">
        <v>800</v>
      </c>
      <c r="D522" s="7" t="s">
        <v>803</v>
      </c>
      <c r="E522" s="7" t="s">
        <v>810</v>
      </c>
      <c r="F522" s="7">
        <v>87.0</v>
      </c>
      <c r="G522" s="7">
        <v>1.0</v>
      </c>
      <c r="H522" s="17"/>
      <c r="I522" s="7">
        <v>1.0</v>
      </c>
      <c r="J522" s="7">
        <v>2.0</v>
      </c>
    </row>
  </sheetData>
  <hyperlinks>
    <hyperlink r:id="rId1" ref="C341"/>
    <hyperlink r:id="rId2" ref="C344"/>
    <hyperlink r:id="rId3" ref="C346"/>
    <hyperlink r:id="rId4" ref="C347"/>
    <hyperlink r:id="rId5" ref="C348"/>
    <hyperlink r:id="rId6" ref="C349"/>
    <hyperlink r:id="rId7" ref="C350"/>
    <hyperlink r:id="rId8" ref="C352"/>
    <hyperlink r:id="rId9" ref="C353"/>
    <hyperlink r:id="rId10" ref="C354"/>
    <hyperlink r:id="rId11" ref="C369"/>
    <hyperlink r:id="rId12" ref="C371"/>
    <hyperlink r:id="rId13" ref="C377"/>
    <hyperlink r:id="rId14" ref="C380"/>
    <hyperlink r:id="rId15" ref="C386"/>
    <hyperlink r:id="rId16" ref="C387"/>
    <hyperlink r:id="rId17" ref="C398"/>
    <hyperlink r:id="rId18" ref="C399"/>
    <hyperlink r:id="rId19" ref="C400"/>
    <hyperlink r:id="rId20" ref="C401"/>
    <hyperlink r:id="rId21" ref="C402"/>
    <hyperlink r:id="rId22" ref="C403"/>
    <hyperlink r:id="rId23" ref="C404"/>
    <hyperlink r:id="rId24" ref="C405"/>
    <hyperlink r:id="rId25" ref="C409"/>
    <hyperlink r:id="rId26" ref="C410"/>
    <hyperlink r:id="rId27" ref="C418"/>
    <hyperlink r:id="rId28" ref="C429"/>
    <hyperlink r:id="rId29" ref="C444"/>
    <hyperlink r:id="rId30" ref="C457"/>
    <hyperlink r:id="rId31" ref="C471"/>
    <hyperlink r:id="rId32" ref="C472"/>
  </hyperlinks>
  <drawing r:id="rId3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45.57"/>
    <col customWidth="1" min="6" max="6" width="16.57"/>
    <col customWidth="1" min="7" max="7" width="19.0"/>
    <col customWidth="1" min="8" max="8" width="19.29"/>
    <col customWidth="1" min="9" max="9" width="18.14"/>
    <col customWidth="1" min="10" max="10" width="20.29"/>
    <col customWidth="1" min="11" max="11" width="39.86"/>
    <col customWidth="1" min="12" max="12" width="19.0"/>
    <col customWidth="1" min="13" max="13" width="11.57"/>
    <col customWidth="1" min="14" max="14" width="34.0"/>
    <col customWidth="1" min="15" max="15" width="24.14"/>
    <col customWidth="1" min="16" max="16" width="18.71"/>
    <col customWidth="1" min="18" max="18" width="20.71"/>
    <col customWidth="1" min="20" max="20" width="15.71"/>
  </cols>
  <sheetData>
    <row r="1">
      <c r="A1" s="5" t="s">
        <v>1</v>
      </c>
      <c r="B1" s="5" t="s">
        <v>5</v>
      </c>
      <c r="C1" s="5" t="s">
        <v>6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O1" s="11" t="s">
        <v>2</v>
      </c>
      <c r="P1" s="11" t="s">
        <v>4</v>
      </c>
      <c r="Q1" s="11" t="s">
        <v>16</v>
      </c>
      <c r="R1" s="11" t="s">
        <v>18</v>
      </c>
      <c r="S1" s="11" t="s">
        <v>20</v>
      </c>
      <c r="T1" s="11" t="s">
        <v>22</v>
      </c>
      <c r="U1" s="11" t="s">
        <v>21</v>
      </c>
      <c r="V1" s="11" t="s">
        <v>41</v>
      </c>
      <c r="Y1" s="1" t="s">
        <v>232</v>
      </c>
      <c r="Z1" s="1" t="s">
        <v>42</v>
      </c>
      <c r="AA1" s="30" t="s">
        <v>155</v>
      </c>
      <c r="AB1" s="1" t="s">
        <v>252</v>
      </c>
      <c r="AC1" s="1" t="s">
        <v>20</v>
      </c>
      <c r="AD1" s="1" t="s">
        <v>22</v>
      </c>
      <c r="AE1" s="1" t="s">
        <v>21</v>
      </c>
    </row>
    <row r="2">
      <c r="A2" s="5">
        <v>382.0</v>
      </c>
      <c r="B2" s="5" t="s">
        <v>220</v>
      </c>
      <c r="C2" s="5" t="s">
        <v>256</v>
      </c>
      <c r="D2" s="5" t="s">
        <v>163</v>
      </c>
      <c r="E2" s="5" t="s">
        <v>76</v>
      </c>
      <c r="F2" s="5">
        <v>3.0</v>
      </c>
      <c r="G2" s="5">
        <v>0.0</v>
      </c>
      <c r="H2" s="5">
        <v>3.0</v>
      </c>
      <c r="I2" s="48">
        <v>42036.73231481481</v>
      </c>
      <c r="J2" s="5" t="s">
        <v>258</v>
      </c>
      <c r="K2" s="5" t="s">
        <v>259</v>
      </c>
      <c r="N2" s="5" t="s">
        <v>40</v>
      </c>
      <c r="O2" s="64" t="str">
        <f>SUMIFS('Term1Effort Tracking'!CompletedWork,'Term1Effort Tracking'!ClosedDate,Y2,'Term1Effort Tracking'!ClosedDate,Y3,'Term1Effort Tracking'!IterationPath,"Simpply")</f>
        <v>34.68330</v>
      </c>
      <c r="P2" s="67" t="str">
        <f>SUMIFS('Term1Effort Tracking'!CompletedWork,'Term1Effort Tracking'!ClosedDate,Z2,'Term1Effort Tracking'!ClosedDate,Z3,'Term1Effort Tracking'!IterationPath,"Simpply")</f>
        <v>27.88000</v>
      </c>
      <c r="Q2" s="67" t="str">
        <f>SUMIFS('Term1Effort Tracking'!CompletedWork,'Term1Effort Tracking'!ClosedDate,AA2,'Term1Effort Tracking'!ClosedDate,AA3,'Term1Effort Tracking'!IterationPath,"Simpply")</f>
        <v>26.25000</v>
      </c>
      <c r="R2" s="72" t="str">
        <f>SUMIFS(H2:H500,I2:I500,AB2,I2:I500,AB3,J2:J500,"Simpply")</f>
        <v>48.5</v>
      </c>
      <c r="S2" s="72" t="str">
        <f>SUMIFS('Term1Effort Tracking'!CompletedWork,'Term1Effort Tracking'!ClosedDate,AC2,'Term1Effort Tracking'!ClosedDate,AC3,'Term1Effort Tracking'!IterationPath,"Simpply")</f>
        <v>137.3133</v>
      </c>
      <c r="T2" s="72" t="str">
        <f>SUMIFS('Term1Effort Tracking'!CompletedWork,'Term1Effort Tracking'!ClosedDate,AD2,'Term1Effort Tracking'!ClosedDate,AD3,'Term1Effort Tracking'!IterationPath,"Simpply")</f>
        <v>85.8003</v>
      </c>
      <c r="U2" s="72" t="str">
        <f>SUMIFS('Term1Effort Tracking'!CompletedWork,'Term1Effort Tracking'!ClosedDate,AE3,'Term1Effort Tracking'!IterationPath,"Simpply")</f>
        <v>169.87</v>
      </c>
      <c r="V2" s="73" t="str">
        <f>SUMIFS('Term1Effort Tracking'!CompletedWork,J2:J500,"Simpply")</f>
        <v>440.52427</v>
      </c>
      <c r="X2" s="30" t="s">
        <v>222</v>
      </c>
      <c r="Y2" s="5" t="s">
        <v>302</v>
      </c>
      <c r="Z2" s="5" t="s">
        <v>304</v>
      </c>
      <c r="AA2" s="49" t="s">
        <v>223</v>
      </c>
      <c r="AB2" s="50" t="s">
        <v>226</v>
      </c>
      <c r="AC2" s="5" t="s">
        <v>226</v>
      </c>
      <c r="AD2" s="50" t="s">
        <v>227</v>
      </c>
    </row>
    <row r="3">
      <c r="A3" s="5">
        <v>373.0</v>
      </c>
      <c r="B3" s="5" t="s">
        <v>220</v>
      </c>
      <c r="C3" s="5" t="s">
        <v>306</v>
      </c>
      <c r="D3" s="5" t="s">
        <v>163</v>
      </c>
      <c r="E3" s="5" t="s">
        <v>209</v>
      </c>
      <c r="F3" s="5">
        <v>0.75</v>
      </c>
      <c r="G3" s="5">
        <v>0.0</v>
      </c>
      <c r="H3" s="5">
        <v>0.75</v>
      </c>
      <c r="I3" s="48">
        <v>42034.73365740741</v>
      </c>
      <c r="J3" s="5" t="s">
        <v>258</v>
      </c>
      <c r="K3" s="5" t="s">
        <v>330</v>
      </c>
      <c r="N3" s="5" t="s">
        <v>43</v>
      </c>
      <c r="O3" s="64" t="str">
        <f>SUMIFS('Term1Effort Tracking'!CompletedWork,'Term1Effort Tracking'!ClosedDate,Y2,'Term1Effort Tracking'!ClosedDate,Y3,'Term1Effort Tracking'!IterationPath,"Simpply\Iteration 2")</f>
        <v>64.00933</v>
      </c>
      <c r="P3" s="64" t="str">
        <f>SUMIFS('Term1Effort Tracking'!CompletedWork,'Term1Effort Tracking'!ClosedDate,Z2,'Term1Effort Tracking'!ClosedDate,Z3,'Term1Effort Tracking'!IterationPath,"Simpply\Iteration 2")</f>
        <v>10.25000</v>
      </c>
      <c r="Q3" s="64" t="str">
        <f>SUMIFS('Term1Effort Tracking'!CompletedWork,'Term1Effort Tracking'!ClosedDate,AA2,'Term1Effort Tracking'!ClosedDate,AA3,'Term1Effort Tracking'!IterationPath,"Simpply\Iteration 2")</f>
        <v>24.91100</v>
      </c>
      <c r="R3" s="64" t="str">
        <f>SUMIFS(H2:H500,I2:I500,AB2,I2:I500,AB3,J2:J500,"Simpply\Iteration 2")</f>
        <v>0.00000</v>
      </c>
      <c r="S3" s="78" t="str">
        <f>SUMIFS('Term1Effort Tracking'!CompletedWork,'Term1Effort Tracking'!ClosedDate,AC2,'Term1Effort Tracking'!ClosedDate,AC3,'Term1Effort Tracking'!IterationPath,"Simpply\Iteration 2")</f>
        <v>99.17033333</v>
      </c>
      <c r="T3" s="78" t="str">
        <f>SUMIFS(H2:H500,I2:I500,AD2,I2:I500,AD3,J2:J500,"Simpply\Iteration 1")</f>
        <v>32.5</v>
      </c>
      <c r="U3" s="79"/>
      <c r="V3" s="79" t="str">
        <f>SUMIFS('Term1Effort Tracking'!CompletedWork,'Term1Effort Tracking'!IterationPath,"Simpply\Iteration 2")</f>
        <v>100.6703333</v>
      </c>
      <c r="X3" s="1" t="s">
        <v>246</v>
      </c>
      <c r="Y3" s="5" t="s">
        <v>356</v>
      </c>
      <c r="Z3" s="5" t="s">
        <v>357</v>
      </c>
      <c r="AA3" s="50" t="s">
        <v>247</v>
      </c>
      <c r="AB3" s="50" t="s">
        <v>248</v>
      </c>
      <c r="AC3" s="5" t="s">
        <v>356</v>
      </c>
      <c r="AD3" s="50" t="s">
        <v>249</v>
      </c>
      <c r="AE3" s="5" t="s">
        <v>361</v>
      </c>
    </row>
    <row r="4">
      <c r="A4" s="5">
        <v>317.0</v>
      </c>
      <c r="B4" s="5" t="s">
        <v>220</v>
      </c>
      <c r="C4" s="5" t="s">
        <v>362</v>
      </c>
      <c r="D4" s="5" t="s">
        <v>163</v>
      </c>
      <c r="E4" s="5" t="s">
        <v>76</v>
      </c>
      <c r="F4" s="5">
        <v>0.45</v>
      </c>
      <c r="G4" s="5">
        <v>0.0</v>
      </c>
      <c r="H4" s="5">
        <v>1.45</v>
      </c>
      <c r="I4" s="48">
        <v>42034.724016203705</v>
      </c>
      <c r="J4" s="5" t="s">
        <v>363</v>
      </c>
      <c r="K4" s="5" t="s">
        <v>364</v>
      </c>
      <c r="N4" s="5" t="s">
        <v>44</v>
      </c>
      <c r="O4" s="83" t="str">
        <f>SUMIFS('Term1Effort Tracking'!CompletedWork,'Term1Effort Tracking'!ClosedDate,Y2,'Term1Effort Tracking'!ClosedDate,Y3)</f>
        <v>99.94263333</v>
      </c>
      <c r="P4" s="83" t="str">
        <f>SUMIFS('Term1Effort Tracking'!CompletedWork,'Term1Effort Tracking'!ClosedDate,Z2,'Term1Effort Tracking'!ClosedDate,Z3)</f>
        <v>38.13</v>
      </c>
      <c r="Q4" s="83" t="str">
        <f>SUMIFS('Term1Effort Tracking'!CompletedWork,'Term1Effort Tracking'!ClosedDate,AA2,'Term1Effort Tracking'!ClosedDate,AA3)</f>
        <v>51.161</v>
      </c>
      <c r="R4" s="83" t="str">
        <f>SUMIFS(H2:H500,I2:I500,AB2,I2:I500,AB3)</f>
        <v>48.5</v>
      </c>
      <c r="S4" s="83" t="str">
        <f>SUMIFS('Term1Effort Tracking'!CompletedWork,'Term1Effort Tracking'!ClosedDate,AC2,'Term1Effort Tracking'!ClosedDate,AC3)</f>
        <v>237.7336333</v>
      </c>
      <c r="T4" s="87" t="str">
        <f>SUMIFS(H2:H500,I2:I500,AD2,I2:I500,AD3)</f>
        <v>121.3003</v>
      </c>
      <c r="U4" s="83" t="str">
        <f>SUMIFS('Term1Effort Tracking'!CompletedWork,'Term1Effort Tracking'!ClosedDate,AE3)</f>
        <v>169.87</v>
      </c>
      <c r="V4" s="77" t="str">
        <f>SUM('Term1Effort Tracking'!CompletedWork)</f>
        <v>609.1448663</v>
      </c>
    </row>
    <row r="5">
      <c r="A5" s="5">
        <v>346.0</v>
      </c>
      <c r="B5" s="5" t="s">
        <v>220</v>
      </c>
      <c r="C5" s="5" t="s">
        <v>380</v>
      </c>
      <c r="D5" s="5" t="s">
        <v>163</v>
      </c>
      <c r="E5" s="5" t="s">
        <v>209</v>
      </c>
      <c r="F5" s="5">
        <v>1.25</v>
      </c>
      <c r="G5" s="5">
        <v>0.0</v>
      </c>
      <c r="H5" s="5">
        <v>1.25</v>
      </c>
      <c r="I5" s="48">
        <v>42034.71655092593</v>
      </c>
      <c r="J5" s="5" t="s">
        <v>258</v>
      </c>
      <c r="K5" s="5" t="s">
        <v>283</v>
      </c>
      <c r="N5" s="5" t="s">
        <v>45</v>
      </c>
      <c r="O5" s="78" t="str">
        <f>SUMIFS('Term1Effort Tracking'!OriginalEstimate,'Term1Effort Tracking'!ClosedDate,Y2,'Term1Effort Tracking'!ClosedDate,Y3)</f>
        <v>104.05</v>
      </c>
      <c r="P5" s="78" t="str">
        <f>SUMIFS('Term1Effort Tracking'!OriginalEstimate,'Term1Effort Tracking'!ClosedDate,Z2,'Term1Effort Tracking'!ClosedDate,Z3)</f>
        <v>24.15</v>
      </c>
      <c r="Q5" s="78" t="str">
        <f>SUMIFS('Term1Effort Tracking'!OriginalEstimate,'Term1Effort Tracking'!ClosedDate,AA2,'Term1Effort Tracking'!ClosedDate,AA3)</f>
        <v>43.5</v>
      </c>
      <c r="R5" s="78" t="str">
        <f>SUMIFS(F2:F500,I2:I500,AB2,I2:I500,AB3)</f>
        <v>41</v>
      </c>
      <c r="S5" s="78" t="str">
        <f>SUMIFS('Term1Effort Tracking'!OriginalEstimate,'Term1Effort Tracking'!ClosedDate,AC2,'Term1Effort Tracking'!ClosedDate,AC3)</f>
        <v>212.7</v>
      </c>
      <c r="T5" s="78" t="str">
        <f>SUMIFS(F2:F500,I2:I500,AD2,I2:I500,AD3)</f>
        <v>108.497</v>
      </c>
      <c r="U5" s="46" t="str">
        <f>SUMIFS('Term1Effort Tracking'!OriginalEstimate,'Term1Effort Tracking'!ClosedDate,AE3)</f>
        <v>158.62</v>
      </c>
      <c r="V5" s="85" t="str">
        <f>SUM('Term1Effort Tracking'!OriginalEstimate)</f>
        <v>547.26733</v>
      </c>
    </row>
    <row r="6">
      <c r="A6" s="5">
        <v>345.0</v>
      </c>
      <c r="B6" s="5" t="s">
        <v>220</v>
      </c>
      <c r="C6" s="5" t="s">
        <v>380</v>
      </c>
      <c r="D6" s="5" t="s">
        <v>163</v>
      </c>
      <c r="E6" s="5" t="s">
        <v>76</v>
      </c>
      <c r="F6" s="5">
        <v>1.5</v>
      </c>
      <c r="G6" s="5">
        <v>0.0</v>
      </c>
      <c r="H6" s="5">
        <v>2.0</v>
      </c>
      <c r="I6" s="48">
        <v>42034.5487037037</v>
      </c>
      <c r="J6" s="5" t="s">
        <v>258</v>
      </c>
      <c r="K6" s="5" t="s">
        <v>283</v>
      </c>
      <c r="O6" s="79"/>
      <c r="P6" s="79"/>
      <c r="Q6" s="79"/>
      <c r="R6" s="79"/>
      <c r="S6" s="79"/>
      <c r="T6" s="79"/>
      <c r="U6" s="79"/>
      <c r="V6" s="79"/>
    </row>
    <row r="7">
      <c r="A7" s="5">
        <v>358.0</v>
      </c>
      <c r="B7" s="5" t="s">
        <v>220</v>
      </c>
      <c r="C7" s="5" t="s">
        <v>394</v>
      </c>
      <c r="D7" s="5" t="s">
        <v>163</v>
      </c>
      <c r="E7" s="5" t="s">
        <v>191</v>
      </c>
      <c r="F7" s="5">
        <v>0.25</v>
      </c>
      <c r="G7" s="5">
        <v>0.0</v>
      </c>
      <c r="H7" s="5">
        <v>0.5</v>
      </c>
      <c r="I7" s="48">
        <v>42034.510729166665</v>
      </c>
      <c r="J7" s="5" t="s">
        <v>101</v>
      </c>
      <c r="K7" s="5" t="s">
        <v>330</v>
      </c>
      <c r="N7" s="5" t="s">
        <v>76</v>
      </c>
      <c r="O7" s="78" t="str">
        <f>SUMIFS('Term1Effort Tracking'!CompletedWork,'Term1Effort Tracking'!AssignedTo,'Term1Effort Tracking'!Curtis,'Term1Effort Tracking'!ClosedDate,Y2,'Term1Effort Tracking'!ClosedDate,Y3)</f>
        <v>29.41</v>
      </c>
      <c r="P7" s="78" t="str">
        <f>SUMIFS('Term1Effort Tracking'!CompletedWork,'Term1Effort Tracking'!AssignedTo,'Term1Effort Tracking'!Curtis,'Term1Effort Tracking'!ClosedDate,Z2,'Term1Effort Tracking'!ClosedDate,Z3)</f>
        <v>13.87</v>
      </c>
      <c r="Q7" s="78" t="str">
        <f>SUMIFS(H2:H500,E2:E500,"Curtis Burtner",I2:I500,AA2,I2:I500,AA3)</f>
        <v>19.317</v>
      </c>
      <c r="R7" s="78" t="str">
        <f>SUMIFS(H2:H500,E2:E500,"Curtis Burtner",I2:I500,AB2,I2:I500,AB3)</f>
        <v>16</v>
      </c>
      <c r="S7" s="78" t="str">
        <f>SUMIFS('Term1Effort Tracking'!CompletedWork,'Term1Effort Tracking'!AssignedTo,'Term1Effort Tracking'!Curtis,'Term1Effort Tracking'!ClosedDate,AC2,'Term1Effort Tracking'!ClosedDate,AC3)</f>
        <v>78.597</v>
      </c>
      <c r="T7" s="78" t="str">
        <f>SUMIFS(H2:H500,E2:E500,"Curtis Burtner",I2:I500,AD2,I2:I500,AD3)</f>
        <v>33.75</v>
      </c>
      <c r="U7" s="46" t="str">
        <f>SUMIFS('Term1Effort Tracking'!CompletedWork,'Term1Effort Tracking'!AssignedTo,'Term1Effort Tracking'!Curtis,'Term1Effort Tracking'!ClosedDate,AE3)</f>
        <v>40.83</v>
      </c>
      <c r="V7" s="78" t="str">
        <f>SUMIFS(H2:H500,E2:E500,"Curtis Burtner")</f>
        <v>180.5403</v>
      </c>
    </row>
    <row r="8">
      <c r="A8" s="5">
        <v>355.0</v>
      </c>
      <c r="B8" s="5" t="s">
        <v>220</v>
      </c>
      <c r="C8" s="5" t="s">
        <v>412</v>
      </c>
      <c r="D8" s="5" t="s">
        <v>163</v>
      </c>
      <c r="E8" s="5" t="s">
        <v>191</v>
      </c>
      <c r="F8" s="5">
        <v>0.25</v>
      </c>
      <c r="G8" s="5">
        <v>0.0</v>
      </c>
      <c r="H8" s="5">
        <v>0.25</v>
      </c>
      <c r="I8" s="48">
        <v>42034.498703703706</v>
      </c>
      <c r="J8" s="5" t="s">
        <v>258</v>
      </c>
      <c r="K8" s="5" t="s">
        <v>364</v>
      </c>
      <c r="N8" s="5" t="s">
        <v>191</v>
      </c>
      <c r="O8" s="78" t="str">
        <f>SUMIFS('Term1Effort Tracking'!CompletedWork,'Term1Effort Tracking'!AssignedTo,'Term1Effort Tracking'!Michael,'Term1Effort Tracking'!ClosedDate,Y2,'Term1Effort Tracking'!ClosedDate,Y3)</f>
        <v>36.54263333</v>
      </c>
      <c r="P8" s="78" t="str">
        <f>SUMIFS('Term1Effort Tracking'!CompletedWork,'Term1Effort Tracking'!AssignedTo,'Term1Effort Tracking'!Michael,'Term1Effort Tracking'!ClosedDate,Z2,'Term1Effort Tracking'!ClosedDate,Z3)</f>
        <v>7.52</v>
      </c>
      <c r="Q8" s="78" t="str">
        <f>SUMIFS(H2:H500,E2:E500,"Michael Yeaple",I2:I500,AA2,I2:I500,AA3)</f>
        <v>12.037</v>
      </c>
      <c r="R8" s="78" t="str">
        <f>SUMIFS(H2:H500,E2:E500,"Michael Yeaple",I2:I500,AB2,I2:I500,AB3)</f>
        <v>10</v>
      </c>
      <c r="S8" s="78" t="str">
        <f>SUMIFS('Term1Effort Tracking'!CompletedWork,'Term1Effort Tracking'!AssignedTo,'Term1Effort Tracking'!Michael,'Term1Effort Tracking'!ClosedDate,AC2,'Term1Effort Tracking'!ClosedDate,AC3)</f>
        <v>66.09963333</v>
      </c>
      <c r="T8" s="78" t="str">
        <f>SUMIFS(H2:H500,E2:E500,"Michael Yeaple",I2:I500,AD2,I2:I500,AD3)</f>
        <v>57.5503</v>
      </c>
      <c r="U8" s="79" t="str">
        <f>SUMIFS('Term1Effort Tracking'!CompletedWork,'Term1Effort Tracking'!AssignedTo,'Term1Effort Tracking'!Michael,'Term1Effort Tracking'!ClosedDate,AE3)</f>
        <v>55.83</v>
      </c>
      <c r="V8" s="78" t="str">
        <f>SUMIFS(H2:H500,E2:E500,"Michael Yeaple")</f>
        <v>217.2775663</v>
      </c>
    </row>
    <row r="9">
      <c r="A9" s="5">
        <v>347.0</v>
      </c>
      <c r="B9" s="5" t="s">
        <v>220</v>
      </c>
      <c r="C9" s="5" t="s">
        <v>441</v>
      </c>
      <c r="D9" s="5" t="s">
        <v>163</v>
      </c>
      <c r="E9" s="5" t="s">
        <v>191</v>
      </c>
      <c r="F9" s="5">
        <v>0.5</v>
      </c>
      <c r="G9" s="5">
        <v>0.0</v>
      </c>
      <c r="H9" s="5">
        <v>0.66667</v>
      </c>
      <c r="I9" s="48">
        <v>42034.4846412037</v>
      </c>
      <c r="J9" s="5" t="s">
        <v>101</v>
      </c>
      <c r="K9" s="5" t="s">
        <v>330</v>
      </c>
      <c r="N9" s="5" t="s">
        <v>209</v>
      </c>
      <c r="O9" s="78" t="str">
        <f>SUMIFS('Term1Effort Tracking'!CompletedWork,'Term1Effort Tracking'!AssignedTo,'Term1Effort Tracking'!Jeremy,'Term1Effort Tracking'!ClosedDate,Y2,'Term1Effort Tracking'!ClosedDate,Y3)</f>
        <v>19.74</v>
      </c>
      <c r="P9" s="78" t="str">
        <f>SUMIFS('Term1Effort Tracking'!CompletedWork,'Term1Effort Tracking'!AssignedTo,'Term1Effort Tracking'!Jeremy,'Term1Effort Tracking'!ClosedDate,Z2,'Term1Effort Tracking'!ClosedDate,Z3)</f>
        <v>7.37</v>
      </c>
      <c r="Q9" s="78" t="str">
        <f>SUMIFS(H2:H500,E2:E500,"Jeremy Shulman",I2:I500,AA2,I2:I500,AA3)</f>
        <v>13.537</v>
      </c>
      <c r="R9" s="78" t="str">
        <f>SUMIFS(H2:H500,E2:E500,"Jeremy Shulman",I2:I500,AB2,I2:I500,AB3)</f>
        <v>9.5</v>
      </c>
      <c r="S9" s="78" t="str">
        <f>SUMIFS('Term1Effort Tracking'!CompletedWork,'Term1Effort Tracking'!AssignedTo,'Term1Effort Tracking'!Jeremy,'Term1Effort Tracking'!ClosedDate,AC2,'Term1Effort Tracking'!ClosedDate,AC3)</f>
        <v>50.147</v>
      </c>
      <c r="T9" s="78" t="str">
        <f>SUMIFS(H2:H500,E2:E500,"Jeremy Shulman",I2:I500,AD2,I2:I500,AD3)</f>
        <v>23.25</v>
      </c>
      <c r="U9" s="79" t="str">
        <f>SUMIFS('Term1Effort Tracking'!CompletedWork,'Term1Effort Tracking'!AssignedTo,'Term1Effort Tracking'!Jeremy,'Term1Effort Tracking'!ClosedDate,AE3)</f>
        <v>38.08</v>
      </c>
      <c r="V9" s="78" t="str">
        <f>SUMIFS(H2:H500,E2:E500,"Jeremy Shulman")</f>
        <v>122.557</v>
      </c>
    </row>
    <row r="10">
      <c r="A10" s="5">
        <v>343.0</v>
      </c>
      <c r="B10" s="5" t="s">
        <v>220</v>
      </c>
      <c r="C10" s="5" t="s">
        <v>380</v>
      </c>
      <c r="D10" s="5" t="s">
        <v>163</v>
      </c>
      <c r="E10" s="5" t="s">
        <v>191</v>
      </c>
      <c r="F10" s="5">
        <v>1.5</v>
      </c>
      <c r="G10" s="5">
        <v>0.0</v>
      </c>
      <c r="H10" s="5">
        <v>1.75</v>
      </c>
      <c r="I10" s="48">
        <v>42034.484305555554</v>
      </c>
      <c r="J10" s="5" t="s">
        <v>258</v>
      </c>
      <c r="K10" s="5" t="s">
        <v>283</v>
      </c>
      <c r="N10" s="5" t="s">
        <v>211</v>
      </c>
      <c r="O10" s="84" t="str">
        <f>SUMIFS('Term1Effort Tracking'!CompletedWork,'Term1Effort Tracking'!AssignedTo,'Term1Effort Tracking'!Mustafa,'Term1Effort Tracking'!ClosedDate,Y2,'Term1Effort Tracking'!ClosedDate,Y3)</f>
        <v>14.25</v>
      </c>
      <c r="P10" s="84" t="str">
        <f>SUMIFS('Term1Effort Tracking'!CompletedWork,'Term1Effort Tracking'!AssignedTo,'Term1Effort Tracking'!Mustafa,'Term1Effort Tracking'!ClosedDate,Z2,'Term1Effort Tracking'!ClosedDate,Z3)</f>
        <v>9.37</v>
      </c>
      <c r="Q10" s="84" t="str">
        <f>SUMIFS(H2:H500,E2:E500,"Mustafa Al-Salihi",I2:I500,AA2,I2:I500,AA3)</f>
        <v>6.27</v>
      </c>
      <c r="R10" s="84" t="str">
        <f>SUMIFS(H2:H500,E2:E500,"Mustafa Al-Salihi",I2:I500,AB2,I2:I500,AB3)</f>
        <v>13</v>
      </c>
      <c r="S10" s="84" t="str">
        <f>SUMIFS('Term1Effort Tracking'!CompletedWork,'Term1Effort Tracking'!AssignedTo,'Term1Effort Tracking'!Mustafa,'Term1Effort Tracking'!ClosedDate,AC2,'Term1Effort Tracking'!ClosedDate,AC3)</f>
        <v>42.89</v>
      </c>
      <c r="T10" s="84" t="str">
        <f>SUMIFS(H2:H500,E2:E500,"Mustafa Al-Salihi",I2:I500,AD2,I2:I500,AD3)</f>
        <v>6.75</v>
      </c>
      <c r="U10" s="98" t="str">
        <f>SUMIFS('Term1Effort Tracking'!CompletedWork,'Term1Effort Tracking'!AssignedTo,'Term1Effort Tracking'!Mustafa,'Term1Effort Tracking'!ClosedDate,AE3)</f>
        <v>35.13</v>
      </c>
      <c r="V10" s="84" t="str">
        <f>SUMIFS(H2:H500,E2:E500,"Mustafa Al-Salihi")</f>
        <v>88.77</v>
      </c>
    </row>
    <row r="11">
      <c r="A11" s="5">
        <v>354.0</v>
      </c>
      <c r="B11" s="5" t="s">
        <v>220</v>
      </c>
      <c r="C11" s="5" t="s">
        <v>490</v>
      </c>
      <c r="D11" s="5" t="s">
        <v>163</v>
      </c>
      <c r="E11" s="5" t="s">
        <v>191</v>
      </c>
      <c r="F11" s="5">
        <v>0.08333</v>
      </c>
      <c r="G11" s="5">
        <v>0.0</v>
      </c>
      <c r="H11" s="5">
        <v>0.08333</v>
      </c>
      <c r="I11" s="48">
        <v>42034.47865740741</v>
      </c>
      <c r="J11" s="5" t="s">
        <v>258</v>
      </c>
      <c r="K11" s="5" t="s">
        <v>259</v>
      </c>
    </row>
    <row r="12">
      <c r="A12" s="5">
        <v>5.0</v>
      </c>
      <c r="B12" s="5" t="s">
        <v>492</v>
      </c>
      <c r="C12" s="5" t="s">
        <v>494</v>
      </c>
      <c r="D12" s="5" t="s">
        <v>163</v>
      </c>
      <c r="E12" s="5"/>
      <c r="F12" s="5"/>
      <c r="G12" s="5"/>
      <c r="H12" s="5"/>
      <c r="I12" s="48">
        <v>42034.47149305556</v>
      </c>
      <c r="J12" s="5" t="s">
        <v>495</v>
      </c>
      <c r="K12" s="5"/>
      <c r="N12" s="5" t="s">
        <v>461</v>
      </c>
    </row>
    <row r="13">
      <c r="A13" s="5">
        <v>204.0</v>
      </c>
      <c r="B13" s="5" t="s">
        <v>220</v>
      </c>
      <c r="C13" s="5" t="s">
        <v>496</v>
      </c>
      <c r="D13" s="5" t="s">
        <v>163</v>
      </c>
      <c r="E13" s="5" t="s">
        <v>76</v>
      </c>
      <c r="F13" s="5">
        <v>2.0</v>
      </c>
      <c r="G13" s="5">
        <v>0.0</v>
      </c>
      <c r="H13" s="5">
        <v>8.0</v>
      </c>
      <c r="I13" s="48">
        <v>41983.23454861111</v>
      </c>
      <c r="J13" s="5" t="s">
        <v>495</v>
      </c>
      <c r="K13" s="5" t="s">
        <v>364</v>
      </c>
    </row>
    <row r="14">
      <c r="A14" s="5">
        <v>202.0</v>
      </c>
      <c r="B14" s="5" t="s">
        <v>220</v>
      </c>
      <c r="C14" s="5" t="s">
        <v>497</v>
      </c>
      <c r="D14" s="5" t="s">
        <v>163</v>
      </c>
      <c r="E14" s="5" t="s">
        <v>209</v>
      </c>
      <c r="F14" s="5">
        <v>0.5</v>
      </c>
      <c r="G14" s="5">
        <v>0.0</v>
      </c>
      <c r="H14" s="5">
        <v>0.967</v>
      </c>
      <c r="I14" s="48">
        <v>41968.719201388885</v>
      </c>
      <c r="J14" s="5" t="s">
        <v>495</v>
      </c>
      <c r="K14" s="5" t="s">
        <v>398</v>
      </c>
      <c r="O14" s="5"/>
    </row>
    <row r="15">
      <c r="A15" s="5">
        <v>201.0</v>
      </c>
      <c r="B15" s="5" t="s">
        <v>220</v>
      </c>
      <c r="C15" s="5" t="s">
        <v>497</v>
      </c>
      <c r="D15" s="5" t="s">
        <v>163</v>
      </c>
      <c r="E15" s="5" t="s">
        <v>76</v>
      </c>
      <c r="F15" s="5">
        <v>0.5</v>
      </c>
      <c r="G15" s="5">
        <v>0.0</v>
      </c>
      <c r="H15" s="5">
        <v>0.967</v>
      </c>
      <c r="I15" s="48">
        <v>41968.71909722222</v>
      </c>
      <c r="J15" s="5" t="s">
        <v>495</v>
      </c>
      <c r="K15" s="5" t="s">
        <v>398</v>
      </c>
      <c r="W15" s="1"/>
      <c r="Y15" s="5"/>
    </row>
    <row r="16">
      <c r="A16" s="5">
        <v>200.0</v>
      </c>
      <c r="B16" s="5" t="s">
        <v>220</v>
      </c>
      <c r="C16" s="5" t="s">
        <v>497</v>
      </c>
      <c r="D16" s="5" t="s">
        <v>163</v>
      </c>
      <c r="E16" s="5" t="s">
        <v>191</v>
      </c>
      <c r="F16" s="5">
        <v>0.5</v>
      </c>
      <c r="G16" s="5">
        <v>0.0</v>
      </c>
      <c r="H16" s="5">
        <v>0.967</v>
      </c>
      <c r="I16" s="48">
        <v>41968.71902777778</v>
      </c>
      <c r="J16" s="5" t="s">
        <v>495</v>
      </c>
      <c r="K16" s="5" t="s">
        <v>398</v>
      </c>
      <c r="N16" s="86" t="s">
        <v>15</v>
      </c>
      <c r="O16" s="94" t="s">
        <v>376</v>
      </c>
      <c r="P16" s="95" t="s">
        <v>377</v>
      </c>
      <c r="Q16" s="95" t="s">
        <v>209</v>
      </c>
      <c r="R16" s="95" t="s">
        <v>191</v>
      </c>
      <c r="S16" s="96" t="s">
        <v>211</v>
      </c>
      <c r="T16" s="1"/>
      <c r="V16" s="1"/>
      <c r="Y16" s="86"/>
      <c r="Z16" s="1"/>
      <c r="AA16" s="86"/>
      <c r="AB16" s="86"/>
      <c r="AC16" s="86"/>
      <c r="AD16" s="86"/>
      <c r="AE16" s="86"/>
    </row>
    <row r="17">
      <c r="A17" s="5">
        <v>203.0</v>
      </c>
      <c r="B17" s="5" t="s">
        <v>220</v>
      </c>
      <c r="C17" s="5" t="s">
        <v>497</v>
      </c>
      <c r="D17" s="5" t="s">
        <v>163</v>
      </c>
      <c r="E17" s="5" t="s">
        <v>211</v>
      </c>
      <c r="F17" s="5">
        <v>0.5</v>
      </c>
      <c r="G17" s="5">
        <v>0.0</v>
      </c>
      <c r="H17" s="5">
        <v>0.55</v>
      </c>
      <c r="I17" s="48">
        <v>41967.87787037037</v>
      </c>
      <c r="J17" s="5" t="s">
        <v>495</v>
      </c>
      <c r="K17" s="5" t="s">
        <v>398</v>
      </c>
      <c r="N17" s="5" t="s">
        <v>375</v>
      </c>
      <c r="O17" s="78" t="str">
        <f>SUMIFS('Term1Effort Tracking'!CompletedWork,'Term1Effort Tracking'!Tags,N17)</f>
        <v>17.317</v>
      </c>
      <c r="P17" s="46" t="str">
        <f>SUMIFS(H2:H500,E2:E500,"Curtis Burtner",K2:K500,N17)</f>
        <v>5</v>
      </c>
      <c r="Q17" s="46" t="str">
        <f>SUMIFS(H2:H500,E2:E500,"Jeremy Shulman",K2:K500,N17)</f>
        <v>4.25</v>
      </c>
      <c r="R17" s="46" t="str">
        <f>SUMIFS(H2:H500,E2:E500,"Michael Yeaple",K2:K500,N17)</f>
        <v>6.567</v>
      </c>
      <c r="S17" s="99" t="str">
        <f>SUMIFS(H2:H500,E2:E500,"Mustafa Al-Salihi",K2:K500,N17)</f>
        <v>1.5</v>
      </c>
      <c r="V17" s="5"/>
      <c r="Y17" s="5"/>
      <c r="Z17" s="5"/>
    </row>
    <row r="18">
      <c r="A18" s="5">
        <v>194.0</v>
      </c>
      <c r="B18" s="5" t="s">
        <v>220</v>
      </c>
      <c r="C18" s="5" t="s">
        <v>517</v>
      </c>
      <c r="D18" s="5" t="s">
        <v>163</v>
      </c>
      <c r="E18" s="5" t="s">
        <v>209</v>
      </c>
      <c r="F18" s="5">
        <v>1.0</v>
      </c>
      <c r="G18" s="5">
        <v>0.0</v>
      </c>
      <c r="H18" s="5">
        <v>0.5</v>
      </c>
      <c r="I18" s="48">
        <v>41967.854780092595</v>
      </c>
      <c r="J18" s="5" t="s">
        <v>495</v>
      </c>
      <c r="K18" s="5" t="s">
        <v>393</v>
      </c>
      <c r="N18" s="5" t="s">
        <v>349</v>
      </c>
      <c r="O18" s="78" t="str">
        <f>SUMIFS('Term1Effort Tracking'!CompletedWork,'Term1Effort Tracking'!Tags,N18)</f>
        <v>46.48</v>
      </c>
      <c r="P18" s="46" t="str">
        <f>SUMIFS(H2:H500,E2:E500,"Curtis Burtner",K2:K500,N18)</f>
        <v>11.62</v>
      </c>
      <c r="Q18" s="46" t="str">
        <f>SUMIFS(H2:H500,E2:E500,"Jeremy Shulman",K2:K500,N18)</f>
        <v>11.62</v>
      </c>
      <c r="R18" s="46" t="str">
        <f>SUMIFS(H2:H500,E2:E500,"Michael Yeaple",K2:K500,N18)</f>
        <v>11.62</v>
      </c>
      <c r="S18" s="99" t="str">
        <f>SUMIFS(H2:H500,E2:E500,"Mustafa Al-Salihi",K2:K500,N18)</f>
        <v>11.62</v>
      </c>
      <c r="V18" s="5"/>
      <c r="Y18" s="5"/>
      <c r="Z18" s="5"/>
    </row>
    <row r="19">
      <c r="A19" s="5">
        <v>199.0</v>
      </c>
      <c r="B19" s="5" t="s">
        <v>220</v>
      </c>
      <c r="C19" s="5" t="s">
        <v>529</v>
      </c>
      <c r="D19" s="5" t="s">
        <v>163</v>
      </c>
      <c r="E19" s="5" t="s">
        <v>211</v>
      </c>
      <c r="F19" s="5">
        <v>0.5</v>
      </c>
      <c r="G19" s="5">
        <v>0.0</v>
      </c>
      <c r="H19" s="5">
        <v>1.5</v>
      </c>
      <c r="I19" s="48">
        <v>41967.85461805556</v>
      </c>
      <c r="J19" s="5" t="s">
        <v>495</v>
      </c>
      <c r="K19" s="5" t="s">
        <v>393</v>
      </c>
      <c r="N19" s="5" t="s">
        <v>259</v>
      </c>
      <c r="O19" s="78" t="str">
        <f>SUMIFS('Term1Effort Tracking'!CompletedWork,'Term1Effort Tracking'!Tags,N19)</f>
        <v>3.08333</v>
      </c>
      <c r="P19" s="46" t="str">
        <f>SUMIFS(H2:H500,E2:E500,"Curtis Burtner",K2:K500,N19)</f>
        <v>3</v>
      </c>
      <c r="Q19" s="46" t="str">
        <f>SUMIFS(H4:H502,E4:E502,"Jeremy Shulman",K4:K502,N19)</f>
        <v>0</v>
      </c>
      <c r="R19" s="46" t="str">
        <f>SUMIFS(H4:H502,E4:E502,"Michael Yeaple",K4:K502,N19)</f>
        <v>0.08333</v>
      </c>
      <c r="S19" s="99" t="str">
        <f>SUMIFS(H4:H502,E4:E502,"Mustafa Al-Salihi",K4:K502,N19)</f>
        <v>0</v>
      </c>
      <c r="V19" s="5"/>
      <c r="Y19" s="5"/>
      <c r="Z19" s="5"/>
    </row>
    <row r="20">
      <c r="A20" s="5">
        <v>198.0</v>
      </c>
      <c r="B20" s="5" t="s">
        <v>220</v>
      </c>
      <c r="C20" s="5" t="s">
        <v>538</v>
      </c>
      <c r="D20" s="5" t="s">
        <v>163</v>
      </c>
      <c r="E20" s="5" t="s">
        <v>211</v>
      </c>
      <c r="F20" s="5">
        <v>0.5</v>
      </c>
      <c r="G20" s="5">
        <v>0.0</v>
      </c>
      <c r="H20" s="5">
        <v>0.67</v>
      </c>
      <c r="I20" s="48">
        <v>41967.854537037034</v>
      </c>
      <c r="J20" s="5" t="s">
        <v>495</v>
      </c>
      <c r="K20" s="5" t="s">
        <v>398</v>
      </c>
      <c r="N20" s="5" t="s">
        <v>388</v>
      </c>
      <c r="O20" s="78" t="str">
        <f>SUMIFS('Term1Effort Tracking'!CompletedWork,'Term1Effort Tracking'!Tags,N20)</f>
        <v>11.75</v>
      </c>
      <c r="P20" s="46" t="str">
        <f>SUMIFS(H2:H500,E2:E500,"Curtis Burtner",K2:K500,N20)</f>
        <v>4</v>
      </c>
      <c r="Q20" s="46" t="str">
        <f>SUMIFS(H2:H500,E2:E500,"Jeremy Shulman",K2:K500,N20)</f>
        <v>2.5</v>
      </c>
      <c r="R20" s="46" t="str">
        <f>SUMIFS(H2:H500,E2:E500,"Michael Yeaple",K2:K500,N20)</f>
        <v>5.25</v>
      </c>
      <c r="S20" s="99" t="str">
        <f>SUMIFS(H2:H500,E2:E500,"Mustafa Al-Salihi",K2:K500,N20)</f>
        <v>0</v>
      </c>
      <c r="V20" s="5"/>
      <c r="Y20" s="5"/>
      <c r="Z20" s="5"/>
    </row>
    <row r="21">
      <c r="A21" s="5">
        <v>196.0</v>
      </c>
      <c r="B21" s="5" t="s">
        <v>220</v>
      </c>
      <c r="C21" s="5" t="s">
        <v>538</v>
      </c>
      <c r="D21" s="5" t="s">
        <v>163</v>
      </c>
      <c r="E21" s="5" t="s">
        <v>76</v>
      </c>
      <c r="F21" s="5">
        <v>0.5</v>
      </c>
      <c r="G21" s="5">
        <v>0.0</v>
      </c>
      <c r="H21" s="5">
        <v>0.7</v>
      </c>
      <c r="I21" s="48">
        <v>41967.853483796294</v>
      </c>
      <c r="J21" s="5" t="s">
        <v>495</v>
      </c>
      <c r="K21" s="5" t="s">
        <v>398</v>
      </c>
      <c r="N21" s="5" t="s">
        <v>393</v>
      </c>
      <c r="O21" s="78" t="str">
        <f>SUMIFS('Term1Effort Tracking'!CompletedWork,'Term1Effort Tracking'!Tags,N21)</f>
        <v>29</v>
      </c>
      <c r="P21" s="46" t="str">
        <f>SUMIFS(H2:H500,E2:E500,"Curtis Burtner",K2:K500,N21)</f>
        <v>5</v>
      </c>
      <c r="Q21" s="46" t="str">
        <f>SUMIFS(H2:H500,E2:E500,"Jeremy Shulman",K2:K500,N21)</f>
        <v>6</v>
      </c>
      <c r="R21" s="46" t="str">
        <f>SUMIFS(H2:H500,E2:E500,"Michael Yeaple",K2:K500,N21)</f>
        <v>11</v>
      </c>
      <c r="S21" s="99" t="str">
        <f>SUMIFS(H2:H500,E2:E500,"Mustafa Al-Salihi",K2:K500,N21)</f>
        <v>7</v>
      </c>
      <c r="V21" s="5"/>
      <c r="Y21" s="5"/>
      <c r="Z21" s="5"/>
    </row>
    <row r="22">
      <c r="A22" s="5">
        <v>195.0</v>
      </c>
      <c r="B22" s="5" t="s">
        <v>220</v>
      </c>
      <c r="C22" s="5" t="s">
        <v>538</v>
      </c>
      <c r="D22" s="5" t="s">
        <v>163</v>
      </c>
      <c r="E22" s="5" t="s">
        <v>191</v>
      </c>
      <c r="F22" s="5">
        <v>0.5</v>
      </c>
      <c r="G22" s="5">
        <v>0.0</v>
      </c>
      <c r="H22" s="5">
        <v>0.67</v>
      </c>
      <c r="I22" s="48">
        <v>41967.853368055556</v>
      </c>
      <c r="J22" s="5" t="s">
        <v>495</v>
      </c>
      <c r="K22" s="5" t="s">
        <v>398</v>
      </c>
      <c r="N22" s="5" t="s">
        <v>398</v>
      </c>
      <c r="O22" s="78" t="str">
        <f>SUMIFS('Term1Effort Tracking'!CompletedWork,'Term1Effort Tracking'!Tags,N22)</f>
        <v>76.9676</v>
      </c>
      <c r="P22" s="46" t="str">
        <f>SUMIFS(H2:H500,E2:E500,"Curtis Burtner",K2:K500,N22)</f>
        <v>20.8103</v>
      </c>
      <c r="Q22" s="46" t="str">
        <f>SUMIFS(H2:H500,E2:E500,"Jeremy Shulman",K2:K500,N22)</f>
        <v>20.277</v>
      </c>
      <c r="R22" s="46" t="str">
        <f>SUMIFS(H2:H500,E2:E500,"Michael Yeaple",K2:K500,N22)</f>
        <v>21.1103</v>
      </c>
      <c r="S22" s="99" t="str">
        <f>SUMIFS(H2:H500,E2:E500,"Mustafa Al-Salihi",K2:K500,N22)</f>
        <v>14.77</v>
      </c>
      <c r="V22" s="5"/>
      <c r="Y22" s="5"/>
      <c r="Z22" s="5"/>
    </row>
    <row r="23">
      <c r="A23" s="5">
        <v>197.0</v>
      </c>
      <c r="B23" s="5" t="s">
        <v>220</v>
      </c>
      <c r="C23" s="5" t="s">
        <v>538</v>
      </c>
      <c r="D23" s="5" t="s">
        <v>163</v>
      </c>
      <c r="E23" s="5" t="s">
        <v>209</v>
      </c>
      <c r="F23" s="5">
        <v>0.5</v>
      </c>
      <c r="G23" s="5">
        <v>0.0</v>
      </c>
      <c r="H23" s="5">
        <v>0.67</v>
      </c>
      <c r="I23" s="48">
        <v>41967.85322916666</v>
      </c>
      <c r="J23" s="5" t="s">
        <v>495</v>
      </c>
      <c r="K23" s="5" t="s">
        <v>398</v>
      </c>
      <c r="N23" s="5" t="s">
        <v>364</v>
      </c>
      <c r="O23" s="78" t="str">
        <f>SUMIFS('Term1Effort Tracking'!CompletedWork,'Term1Effort Tracking'!Tags,N23)</f>
        <v>98.47026633</v>
      </c>
      <c r="P23" s="46" t="str">
        <f>SUMIFS(H2:H500,E2:E500,"Curtis Burtner",K2:K500,N23)</f>
        <v>29.7</v>
      </c>
      <c r="Q23" s="46" t="str">
        <f>SUMIFS(H2:H500,E2:E500,"Jeremy Shulman",K2:K500,N23)</f>
        <v>14.25</v>
      </c>
      <c r="R23" s="46" t="str">
        <f>SUMIFS(H2:H500,E2:E500,"Michael Yeaple",K2:K500,N23)</f>
        <v>51.52026633</v>
      </c>
      <c r="S23" s="99" t="str">
        <f>SUMIFS(H2:H500,E2:E500,"Mustafa Al-Salihi",K2:K500,N23)</f>
        <v>3</v>
      </c>
      <c r="V23" s="5"/>
      <c r="Y23" s="5"/>
      <c r="Z23" s="5"/>
    </row>
    <row r="24">
      <c r="A24" s="5">
        <v>7.0</v>
      </c>
      <c r="B24" s="5" t="s">
        <v>492</v>
      </c>
      <c r="C24" s="5" t="s">
        <v>586</v>
      </c>
      <c r="D24" s="5" t="s">
        <v>163</v>
      </c>
      <c r="E24" s="5"/>
      <c r="F24" s="5"/>
      <c r="G24" s="5"/>
      <c r="H24" s="5"/>
      <c r="I24" s="48">
        <v>42034.47126157407</v>
      </c>
      <c r="J24" s="5" t="s">
        <v>495</v>
      </c>
      <c r="K24" s="5"/>
      <c r="N24" s="5" t="s">
        <v>283</v>
      </c>
      <c r="O24" s="78" t="str">
        <f>SUMIFS('Term1Effort Tracking'!CompletedWork,'Term1Effort Tracking'!Tags,N24)</f>
        <v>47.5</v>
      </c>
      <c r="P24" s="46" t="str">
        <f>SUMIFS(H2:H500,E2:E500,"Curtis Burtner",K2:K500,N24)</f>
        <v>13.75</v>
      </c>
      <c r="Q24" s="46" t="str">
        <f>SUMIFS(H2:H500,E2:E500,"Jeremy Shulman",K2:K500,N24)</f>
        <v>14</v>
      </c>
      <c r="R24" s="46" t="str">
        <f>SUMIFS(H2:H500,E2:E500,"Michael Yeaple",K2:K500,N24)</f>
        <v>13.75</v>
      </c>
      <c r="S24" s="99" t="str">
        <f>SUMIFS(H2:H500,E2:E500,"Mustafa Al-Salihi",K2:K500,N24)</f>
        <v>6</v>
      </c>
      <c r="V24" s="5"/>
      <c r="Y24" s="5"/>
      <c r="Z24" s="5"/>
    </row>
    <row r="25">
      <c r="A25" s="5">
        <v>130.0</v>
      </c>
      <c r="B25" s="5" t="s">
        <v>220</v>
      </c>
      <c r="C25" s="5" t="s">
        <v>600</v>
      </c>
      <c r="D25" s="5" t="s">
        <v>163</v>
      </c>
      <c r="E25" s="5" t="s">
        <v>209</v>
      </c>
      <c r="F25" s="5">
        <v>1.5</v>
      </c>
      <c r="G25" s="5">
        <v>0.0</v>
      </c>
      <c r="H25" s="5">
        <v>1.0</v>
      </c>
      <c r="I25" s="48">
        <v>41984.96952546296</v>
      </c>
      <c r="J25" s="5" t="s">
        <v>495</v>
      </c>
      <c r="K25" s="5" t="s">
        <v>364</v>
      </c>
      <c r="N25" s="5" t="s">
        <v>292</v>
      </c>
      <c r="O25" s="78" t="str">
        <f>SUMIFS('Term1Effort Tracking'!CompletedWork,'Term1Effort Tracking'!Tags,N25)</f>
        <v>83.5</v>
      </c>
      <c r="P25" s="46" t="str">
        <f>SUMIFS(H2:H500,E2:E500,"Curtis Burtner",K2:K500,N25)</f>
        <v>43</v>
      </c>
      <c r="Q25" s="46" t="str">
        <f>SUMIFS(H2:H500,E2:E500,"Jeremy Shulman",K2:K500,N25)</f>
        <v>15.25</v>
      </c>
      <c r="R25" s="46" t="str">
        <f>SUMIFS(H2:H500,E2:E500,"Michael Yeaple",K2:K500,N25)</f>
        <v>14</v>
      </c>
      <c r="S25" s="99" t="str">
        <f>SUMIFS(H2:H500,E2:E500,"Mustafa Al-Salihi",K2:K500,N25)</f>
        <v>11.25</v>
      </c>
      <c r="V25" s="5"/>
      <c r="Y25" s="5"/>
      <c r="Z25" s="5"/>
    </row>
    <row r="26">
      <c r="A26" s="5">
        <v>163.0</v>
      </c>
      <c r="B26" s="5" t="s">
        <v>220</v>
      </c>
      <c r="C26" s="5" t="s">
        <v>602</v>
      </c>
      <c r="D26" s="5" t="s">
        <v>163</v>
      </c>
      <c r="E26" s="5" t="s">
        <v>209</v>
      </c>
      <c r="F26" s="5">
        <v>5.0</v>
      </c>
      <c r="G26" s="5">
        <v>0.0</v>
      </c>
      <c r="H26" s="5">
        <v>1.5</v>
      </c>
      <c r="I26" s="48">
        <v>41984.771053240744</v>
      </c>
      <c r="J26" s="5" t="s">
        <v>495</v>
      </c>
      <c r="K26" s="5" t="s">
        <v>393</v>
      </c>
      <c r="N26" s="5" t="s">
        <v>436</v>
      </c>
      <c r="O26" s="78" t="str">
        <f>SUMIFS('Term1Effort Tracking'!CompletedWork,'Term1Effort Tracking'!Tags,N26)</f>
        <v>22.32</v>
      </c>
      <c r="P26" s="46" t="str">
        <f>SUMIFS(H2:H500,E2:E500,"Curtis Burtner",K2:K500,N26)</f>
        <v>7.33</v>
      </c>
      <c r="Q26" s="46" t="str">
        <f>SUMIFS(H11:H509,E11:E509,"Jeremy Shulman",K11:K509,N26)</f>
        <v>4.83</v>
      </c>
      <c r="R26" s="46" t="str">
        <f>SUMIFS(H11:H509,E11:E509,"Michael Yeaple",K11:K509,N26)</f>
        <v>7.33</v>
      </c>
      <c r="S26" s="99" t="str">
        <f>SUMIFS(H11:H509,E11:E509,"Mustafa Al-Salihi",K11:K509,N26)</f>
        <v>2.83</v>
      </c>
      <c r="V26" s="5"/>
      <c r="Y26" s="5"/>
      <c r="Z26" s="5"/>
    </row>
    <row r="27">
      <c r="A27" s="5">
        <v>133.0</v>
      </c>
      <c r="B27" s="5" t="s">
        <v>220</v>
      </c>
      <c r="C27" s="5" t="s">
        <v>611</v>
      </c>
      <c r="D27" s="5" t="s">
        <v>163</v>
      </c>
      <c r="E27" s="5" t="s">
        <v>209</v>
      </c>
      <c r="F27" s="5">
        <v>8.0</v>
      </c>
      <c r="G27" s="5">
        <v>0.0</v>
      </c>
      <c r="H27" s="5">
        <v>5.0</v>
      </c>
      <c r="I27" s="48">
        <v>41984.77077546297</v>
      </c>
      <c r="J27" s="5" t="s">
        <v>495</v>
      </c>
      <c r="K27" s="5" t="s">
        <v>364</v>
      </c>
      <c r="N27" s="5" t="s">
        <v>289</v>
      </c>
      <c r="O27" s="78" t="str">
        <f>SUMIFS('Term1Effort Tracking'!CompletedWork,'Term1Effort Tracking'!Tags,N27)</f>
        <v>49.5</v>
      </c>
      <c r="P27" s="46" t="str">
        <f>SUMIFS(H2:H500,E2:E500,"Curtis Burtner",K2:K500,N27)</f>
        <v>9.75</v>
      </c>
      <c r="Q27" s="46" t="str">
        <f>SUMIFS(H2:H500,E2:E500,"Jeremy Shulman",K2:K500,N27)</f>
        <v>2</v>
      </c>
      <c r="R27" s="46" t="str">
        <f>SUMIFS(H2:H500,E2:E500,"Michael Yeaple",K2:K500,N27)</f>
        <v>36.75</v>
      </c>
      <c r="S27" s="99" t="str">
        <f>SUMIFS(H2:H500,E2:E500,"Mustafa Al-Salihi",K2:K500,N27)</f>
        <v>1</v>
      </c>
      <c r="V27" s="5"/>
      <c r="Y27" s="5"/>
      <c r="Z27" s="5"/>
    </row>
    <row r="28">
      <c r="A28" s="5">
        <v>207.0</v>
      </c>
      <c r="B28" s="5" t="s">
        <v>220</v>
      </c>
      <c r="C28" s="5" t="s">
        <v>615</v>
      </c>
      <c r="D28" s="5" t="s">
        <v>163</v>
      </c>
      <c r="E28" s="5" t="s">
        <v>211</v>
      </c>
      <c r="F28" s="5">
        <v>1.5</v>
      </c>
      <c r="G28" s="5">
        <v>0.0</v>
      </c>
      <c r="H28" s="5"/>
      <c r="I28" s="48">
        <v>41984.67028935185</v>
      </c>
      <c r="J28" s="5" t="s">
        <v>495</v>
      </c>
      <c r="K28" s="5" t="s">
        <v>398</v>
      </c>
      <c r="N28" s="5" t="s">
        <v>451</v>
      </c>
      <c r="O28" s="78" t="str">
        <f>SUMIFS('Term1Effort Tracking'!CompletedWork,'Term1Effort Tracking'!Tags,N28)</f>
        <v>17.75</v>
      </c>
      <c r="P28" s="46" t="str">
        <f>SUMIFS(H2:H500,E2:E500,"Curtis Burtner",K2:K500,N28)</f>
        <v>4.75</v>
      </c>
      <c r="Q28" s="46" t="str">
        <f>SUMIFS(H2:H500,E2:E500,"Jeremy Shulman",K2:K500,N28)</f>
        <v>4.75</v>
      </c>
      <c r="R28" s="46" t="str">
        <f>SUMIFS(H2:H500,E2:E500,"Michael Yeaple",K2:K500,N28)</f>
        <v>4.75</v>
      </c>
      <c r="S28" s="99" t="str">
        <f>SUMIFS(H2:H500,E2:E500,"Mustafa Al-Salihi",K2:K500,N28)</f>
        <v>3.5</v>
      </c>
      <c r="V28" s="5"/>
      <c r="Y28" s="5"/>
      <c r="Z28" s="5"/>
    </row>
    <row r="29">
      <c r="A29" s="5">
        <v>206.0</v>
      </c>
      <c r="B29" s="5" t="s">
        <v>220</v>
      </c>
      <c r="C29" s="5" t="s">
        <v>615</v>
      </c>
      <c r="D29" s="5" t="s">
        <v>163</v>
      </c>
      <c r="E29" s="5" t="s">
        <v>209</v>
      </c>
      <c r="F29" s="5">
        <v>1.5</v>
      </c>
      <c r="G29" s="5">
        <v>0.0</v>
      </c>
      <c r="H29" s="5">
        <v>0.66</v>
      </c>
      <c r="I29" s="48">
        <v>41984.67009259259</v>
      </c>
      <c r="J29" s="5" t="s">
        <v>495</v>
      </c>
      <c r="K29" s="5" t="s">
        <v>398</v>
      </c>
      <c r="N29" s="5" t="s">
        <v>456</v>
      </c>
      <c r="O29" s="78" t="str">
        <f>SUMIFS('Term1Effort Tracking'!CompletedWork,'Term1Effort Tracking'!Tags,N29)</f>
        <v>8.75</v>
      </c>
      <c r="P29" s="46" t="str">
        <f>SUMIFS(H2:H500,E2:E500,"Curtis Burtner",K2:K500,N29)</f>
        <v>2.5</v>
      </c>
      <c r="Q29" s="46" t="str">
        <f>SUMIFS(H2:H500,E2:E500,"Jeremy Shulman",K2:K500,N29)</f>
        <v>1.25</v>
      </c>
      <c r="R29" s="46" t="str">
        <f>SUMIFS(H2:H500,E2:E500,"Michael Yeaple",K2:K500,N29)</f>
        <v>5</v>
      </c>
      <c r="S29" s="99" t="str">
        <f>SUMIFS(H2:H500,E2:E500,"Mustafa Al-Salihi",K2:K500,N29)</f>
        <v>0</v>
      </c>
      <c r="V29" s="5"/>
      <c r="Y29" s="5"/>
      <c r="Z29" s="5"/>
    </row>
    <row r="30">
      <c r="A30" s="5">
        <v>205.0</v>
      </c>
      <c r="B30" s="5" t="s">
        <v>220</v>
      </c>
      <c r="C30" s="5" t="s">
        <v>615</v>
      </c>
      <c r="D30" s="5" t="s">
        <v>163</v>
      </c>
      <c r="E30" s="5" t="s">
        <v>76</v>
      </c>
      <c r="F30" s="5">
        <v>1.5</v>
      </c>
      <c r="G30" s="5">
        <v>0.0</v>
      </c>
      <c r="H30" s="5">
        <v>0.33</v>
      </c>
      <c r="I30" s="48">
        <v>41984.66988425926</v>
      </c>
      <c r="J30" s="5" t="s">
        <v>495</v>
      </c>
      <c r="K30" s="5" t="s">
        <v>398</v>
      </c>
      <c r="N30" s="93" t="s">
        <v>457</v>
      </c>
      <c r="O30" s="78" t="str">
        <f>SUMIFS('Term1Effort Tracking'!CompletedWork,'Term1Effort Tracking'!Tags,N30)</f>
        <v>11.55</v>
      </c>
      <c r="P30" s="46" t="str">
        <f>SUMIFS(H15:H513,E15:E513,"Curtis Burtner",K15:K513,N30)</f>
        <v>1.25</v>
      </c>
      <c r="Q30" s="46" t="str">
        <f>SUMIFS(H2:H500,E2:E500,"Jeremy Shulman",K2:K500,N30)</f>
        <v>1.25</v>
      </c>
      <c r="R30" s="46" t="str">
        <f>SUMIFS(H15:H513,E15:E513,"Michael Yeaple",K15:K513,N30)</f>
        <v>7.75</v>
      </c>
      <c r="S30" s="99" t="str">
        <f>SUMIFS(H2:H500,E2:E500,"Mustafa Al-Salihi",K2:K500,N30)</f>
        <v>1.3</v>
      </c>
      <c r="V30" s="5"/>
      <c r="Y30" s="5"/>
      <c r="Z30" s="5"/>
    </row>
    <row r="31">
      <c r="A31" s="5">
        <v>164.0</v>
      </c>
      <c r="B31" s="5" t="s">
        <v>220</v>
      </c>
      <c r="C31" s="5" t="s">
        <v>602</v>
      </c>
      <c r="D31" s="5" t="s">
        <v>163</v>
      </c>
      <c r="E31" s="5" t="s">
        <v>211</v>
      </c>
      <c r="F31" s="5">
        <v>5.0</v>
      </c>
      <c r="G31" s="5">
        <v>0.0</v>
      </c>
      <c r="H31" s="5">
        <v>3.0</v>
      </c>
      <c r="I31" s="48">
        <v>41984.6696875</v>
      </c>
      <c r="J31" s="5" t="s">
        <v>495</v>
      </c>
      <c r="K31" s="5" t="s">
        <v>393</v>
      </c>
      <c r="N31" s="5" t="s">
        <v>172</v>
      </c>
      <c r="O31" s="78" t="str">
        <f>SUMIFS('Term1Effort Tracking'!CompletedWork,'Term1Effort Tracking'!Tags,N31)</f>
        <v>65.25</v>
      </c>
      <c r="P31" s="46" t="str">
        <f>SUMIFS(H2:H500,E2:E500,"Curtis Burtner",K2:K500,N31)</f>
        <v>17.75</v>
      </c>
      <c r="Q31" s="46" t="str">
        <f>SUMIFS(H2:H500,E2:E500,"Jeremy Shulman",K2:K500,N31)</f>
        <v>18.25</v>
      </c>
      <c r="R31" s="46" t="str">
        <f>SUMIFS(H2:H500,E2:E500,"Michael Yeaple",K2:K500,N31)</f>
        <v>17.25</v>
      </c>
      <c r="S31" s="99" t="str">
        <f>SUMIFS(H2:H500,E2:E500,"Mustafa Al-Salihi",K2:K500,N31)</f>
        <v>12</v>
      </c>
      <c r="V31" s="5"/>
      <c r="Y31" s="93"/>
      <c r="Z31" s="93"/>
    </row>
    <row r="32">
      <c r="A32" s="5">
        <v>143.0</v>
      </c>
      <c r="B32" s="5" t="s">
        <v>220</v>
      </c>
      <c r="C32" s="5" t="s">
        <v>615</v>
      </c>
      <c r="D32" s="5" t="s">
        <v>163</v>
      </c>
      <c r="E32" s="5" t="s">
        <v>191</v>
      </c>
      <c r="F32" s="5">
        <v>1.5</v>
      </c>
      <c r="G32" s="5">
        <v>0.0</v>
      </c>
      <c r="H32" s="5">
        <v>0.66</v>
      </c>
      <c r="I32" s="48">
        <v>41984.66913194444</v>
      </c>
      <c r="J32" s="5" t="s">
        <v>495</v>
      </c>
      <c r="K32" s="5" t="s">
        <v>398</v>
      </c>
      <c r="N32" s="5" t="s">
        <v>468</v>
      </c>
      <c r="O32" s="84" t="str">
        <f>SUMIFS('Term1Effort Tracking'!CompletedWork,'Term1Effort Tracking'!Tags,N32)</f>
        <v>4</v>
      </c>
      <c r="P32" s="82" t="str">
        <f>SUMIFS(H17:H515,E17:E515,"Curtis Burtner",K17:K515,N32)</f>
        <v>0</v>
      </c>
      <c r="Q32" s="82" t="str">
        <f>SUMIFS(H17:H515,E17:E515,"Jeremy Shulman",K17:K515,N32)</f>
        <v>0</v>
      </c>
      <c r="R32" s="82" t="str">
        <f>SUMIFS(H17:H515,E17:E515,"Michael Yeaple",K17:K515,N32)</f>
        <v>0</v>
      </c>
      <c r="S32" s="102" t="str">
        <f>SUMIFS(H2:H500,E2:E500,"Mustafa Al-Salihi",K2:K500,N32)</f>
        <v>4</v>
      </c>
      <c r="V32" s="5"/>
      <c r="Y32" s="5"/>
      <c r="Z32" s="5"/>
    </row>
    <row r="33">
      <c r="A33" s="5">
        <v>162.0</v>
      </c>
      <c r="B33" s="5" t="s">
        <v>220</v>
      </c>
      <c r="C33" s="5" t="s">
        <v>602</v>
      </c>
      <c r="D33" s="5" t="s">
        <v>163</v>
      </c>
      <c r="E33" s="5" t="s">
        <v>76</v>
      </c>
      <c r="F33" s="5">
        <v>5.0</v>
      </c>
      <c r="G33" s="5">
        <v>0.0</v>
      </c>
      <c r="H33" s="5"/>
      <c r="I33" s="48">
        <v>41984.63275462963</v>
      </c>
      <c r="J33" s="5" t="s">
        <v>495</v>
      </c>
      <c r="K33" s="5" t="s">
        <v>393</v>
      </c>
      <c r="V33" s="5"/>
    </row>
    <row r="34">
      <c r="A34" s="5">
        <v>142.0</v>
      </c>
      <c r="B34" s="5" t="s">
        <v>220</v>
      </c>
      <c r="C34" s="5" t="s">
        <v>602</v>
      </c>
      <c r="D34" s="5" t="s">
        <v>163</v>
      </c>
      <c r="E34" s="5" t="s">
        <v>191</v>
      </c>
      <c r="F34" s="5">
        <v>5.0</v>
      </c>
      <c r="G34" s="5">
        <v>0.0</v>
      </c>
      <c r="H34" s="5">
        <v>1.0</v>
      </c>
      <c r="I34" s="48">
        <v>41984.46114583333</v>
      </c>
      <c r="J34" s="5" t="s">
        <v>495</v>
      </c>
      <c r="K34" s="5" t="s">
        <v>393</v>
      </c>
      <c r="N34" s="5" t="s">
        <v>44</v>
      </c>
      <c r="O34" s="5" t="str">
        <f t="shared" ref="O34:S34" si="1">SUM(O17:O31)</f>
        <v>589.1881963</v>
      </c>
      <c r="P34" s="5" t="str">
        <f t="shared" si="1"/>
        <v>179.2103</v>
      </c>
      <c r="Q34" s="5" t="str">
        <f t="shared" si="1"/>
        <v>120.477</v>
      </c>
      <c r="R34" s="5" t="str">
        <f t="shared" si="1"/>
        <v>213.7308963</v>
      </c>
      <c r="S34" s="5" t="str">
        <f t="shared" si="1"/>
        <v>75.77</v>
      </c>
      <c r="T34" s="8"/>
      <c r="U34" s="5"/>
      <c r="V34" s="5"/>
    </row>
    <row r="35">
      <c r="A35" s="5">
        <v>137.0</v>
      </c>
      <c r="B35" s="5" t="s">
        <v>220</v>
      </c>
      <c r="C35" s="5" t="s">
        <v>667</v>
      </c>
      <c r="D35" s="5" t="s">
        <v>163</v>
      </c>
      <c r="E35" s="5" t="s">
        <v>191</v>
      </c>
      <c r="F35" s="5">
        <v>1.5</v>
      </c>
      <c r="G35" s="5">
        <v>0.0</v>
      </c>
      <c r="H35" s="5">
        <v>1.58333</v>
      </c>
      <c r="I35" s="48">
        <v>41983.01642361111</v>
      </c>
      <c r="J35" s="5" t="s">
        <v>495</v>
      </c>
      <c r="K35" s="5" t="s">
        <v>364</v>
      </c>
      <c r="N35" s="5" t="s">
        <v>644</v>
      </c>
      <c r="O35" s="70" t="str">
        <f>SUM(H2:H500)</f>
        <v>609.1448663</v>
      </c>
      <c r="V35" s="5"/>
    </row>
    <row r="36">
      <c r="A36" s="5">
        <v>155.0</v>
      </c>
      <c r="B36" s="5" t="s">
        <v>220</v>
      </c>
      <c r="C36" s="5" t="s">
        <v>679</v>
      </c>
      <c r="D36" s="5" t="s">
        <v>163</v>
      </c>
      <c r="E36" s="5" t="s">
        <v>211</v>
      </c>
      <c r="F36" s="5">
        <v>2.0</v>
      </c>
      <c r="G36" s="5">
        <v>0.0</v>
      </c>
      <c r="H36" s="5">
        <v>0.0</v>
      </c>
      <c r="I36" s="48">
        <v>41982.896261574075</v>
      </c>
      <c r="J36" s="5" t="s">
        <v>495</v>
      </c>
      <c r="K36" s="5" t="s">
        <v>393</v>
      </c>
    </row>
    <row r="37">
      <c r="A37" s="5">
        <v>129.0</v>
      </c>
      <c r="B37" s="5" t="s">
        <v>220</v>
      </c>
      <c r="C37" s="5" t="s">
        <v>688</v>
      </c>
      <c r="D37" s="5" t="s">
        <v>163</v>
      </c>
      <c r="E37" s="5" t="s">
        <v>76</v>
      </c>
      <c r="F37" s="5">
        <v>1.25</v>
      </c>
      <c r="G37" s="5">
        <v>0.0</v>
      </c>
      <c r="H37" s="5">
        <v>1.5</v>
      </c>
      <c r="I37" s="48">
        <v>41982.7434375</v>
      </c>
      <c r="J37" s="5" t="s">
        <v>495</v>
      </c>
      <c r="K37" s="5" t="s">
        <v>393</v>
      </c>
      <c r="N37" s="5" t="s">
        <v>472</v>
      </c>
      <c r="O37" t="str">
        <f>SUM(O24,O26,O31,O22,O28,O18)</f>
        <v>276.2676</v>
      </c>
      <c r="S37" s="5"/>
      <c r="T37" s="8"/>
      <c r="U37" s="103"/>
      <c r="V37" s="8"/>
    </row>
    <row r="38">
      <c r="A38" s="5">
        <v>135.0</v>
      </c>
      <c r="B38" s="5" t="s">
        <v>220</v>
      </c>
      <c r="C38" s="5" t="s">
        <v>690</v>
      </c>
      <c r="D38" s="5" t="s">
        <v>163</v>
      </c>
      <c r="E38" s="5" t="s">
        <v>191</v>
      </c>
      <c r="F38" s="5">
        <v>0.75</v>
      </c>
      <c r="G38" s="5">
        <v>0.0</v>
      </c>
      <c r="H38" s="5">
        <v>1.08</v>
      </c>
      <c r="I38" s="48">
        <v>41982.7430787037</v>
      </c>
      <c r="J38" s="5" t="s">
        <v>495</v>
      </c>
      <c r="K38" s="5" t="s">
        <v>398</v>
      </c>
      <c r="N38" s="5" t="s">
        <v>691</v>
      </c>
      <c r="O38" t="str">
        <f>SUM(O17,O19,O21,O23,O25,O27,O29,O30)</f>
        <v>301.1705963</v>
      </c>
      <c r="U38" s="103"/>
    </row>
    <row r="39">
      <c r="A39" s="5">
        <v>158.0</v>
      </c>
      <c r="B39" s="5" t="s">
        <v>220</v>
      </c>
      <c r="C39" s="5" t="s">
        <v>690</v>
      </c>
      <c r="D39" s="5" t="s">
        <v>163</v>
      </c>
      <c r="E39" s="5" t="s">
        <v>211</v>
      </c>
      <c r="F39" s="5">
        <v>0.75</v>
      </c>
      <c r="G39" s="5">
        <v>0.0</v>
      </c>
      <c r="H39" s="5">
        <v>0.75</v>
      </c>
      <c r="I39" s="48">
        <v>41982.742951388886</v>
      </c>
      <c r="J39" s="5" t="s">
        <v>495</v>
      </c>
      <c r="K39" s="5" t="s">
        <v>398</v>
      </c>
    </row>
    <row r="40">
      <c r="A40" s="5">
        <v>156.0</v>
      </c>
      <c r="B40" s="5" t="s">
        <v>220</v>
      </c>
      <c r="C40" s="5" t="s">
        <v>690</v>
      </c>
      <c r="D40" s="5" t="s">
        <v>163</v>
      </c>
      <c r="E40" s="5" t="s">
        <v>76</v>
      </c>
      <c r="F40" s="5">
        <v>0.75</v>
      </c>
      <c r="G40" s="5">
        <v>0.0</v>
      </c>
      <c r="H40" s="5">
        <v>1.08</v>
      </c>
      <c r="I40" s="48">
        <v>41982.74201388889</v>
      </c>
      <c r="J40" s="5" t="s">
        <v>495</v>
      </c>
      <c r="K40" s="5" t="s">
        <v>398</v>
      </c>
    </row>
    <row r="41">
      <c r="A41" s="5">
        <v>157.0</v>
      </c>
      <c r="B41" s="5" t="s">
        <v>220</v>
      </c>
      <c r="C41" s="5" t="s">
        <v>690</v>
      </c>
      <c r="D41" s="5" t="s">
        <v>163</v>
      </c>
      <c r="E41" s="5" t="s">
        <v>209</v>
      </c>
      <c r="F41" s="5">
        <v>0.75</v>
      </c>
      <c r="G41" s="5">
        <v>0.0</v>
      </c>
      <c r="H41" s="5">
        <v>1.08</v>
      </c>
      <c r="I41" s="48">
        <v>41982.74136574074</v>
      </c>
      <c r="J41" s="5" t="s">
        <v>495</v>
      </c>
      <c r="K41" s="5" t="s">
        <v>398</v>
      </c>
    </row>
    <row r="42">
      <c r="A42" s="5">
        <v>134.0</v>
      </c>
      <c r="B42" s="5" t="s">
        <v>220</v>
      </c>
      <c r="C42" s="5" t="s">
        <v>700</v>
      </c>
      <c r="D42" s="5" t="s">
        <v>163</v>
      </c>
      <c r="E42" s="5" t="s">
        <v>191</v>
      </c>
      <c r="F42" s="5">
        <v>2.0</v>
      </c>
      <c r="G42" s="5">
        <v>0.0</v>
      </c>
      <c r="H42" s="5">
        <v>2.5</v>
      </c>
      <c r="I42" s="48">
        <v>41982.72560185185</v>
      </c>
      <c r="J42" s="5" t="s">
        <v>495</v>
      </c>
      <c r="K42" s="5" t="s">
        <v>398</v>
      </c>
    </row>
    <row r="43">
      <c r="A43" s="5">
        <v>151.0</v>
      </c>
      <c r="B43" s="5" t="s">
        <v>220</v>
      </c>
      <c r="C43" s="5" t="s">
        <v>700</v>
      </c>
      <c r="D43" s="5" t="s">
        <v>163</v>
      </c>
      <c r="E43" s="5" t="s">
        <v>211</v>
      </c>
      <c r="F43" s="5">
        <v>2.0</v>
      </c>
      <c r="G43" s="5">
        <v>0.0</v>
      </c>
      <c r="H43" s="5">
        <v>0.0</v>
      </c>
      <c r="I43" s="48">
        <v>41982.725381944445</v>
      </c>
      <c r="J43" s="5" t="s">
        <v>495</v>
      </c>
      <c r="K43" s="5" t="s">
        <v>398</v>
      </c>
      <c r="N43" s="86" t="s">
        <v>15</v>
      </c>
      <c r="O43" s="94" t="s">
        <v>376</v>
      </c>
    </row>
    <row r="44">
      <c r="A44" s="5">
        <v>149.0</v>
      </c>
      <c r="B44" s="5" t="s">
        <v>220</v>
      </c>
      <c r="C44" s="5" t="s">
        <v>700</v>
      </c>
      <c r="D44" s="5" t="s">
        <v>163</v>
      </c>
      <c r="E44" s="5" t="s">
        <v>76</v>
      </c>
      <c r="F44" s="5">
        <v>2.0</v>
      </c>
      <c r="G44" s="5">
        <v>0.0</v>
      </c>
      <c r="H44" s="5">
        <v>2.5</v>
      </c>
      <c r="I44" s="48">
        <v>41982.72524305555</v>
      </c>
      <c r="J44" s="5" t="s">
        <v>495</v>
      </c>
      <c r="K44" s="5" t="s">
        <v>398</v>
      </c>
      <c r="N44" s="5" t="s">
        <v>375</v>
      </c>
      <c r="O44" s="89">
        <v>63.0</v>
      </c>
    </row>
    <row r="45">
      <c r="A45" s="5">
        <v>150.0</v>
      </c>
      <c r="B45" s="5" t="s">
        <v>220</v>
      </c>
      <c r="C45" s="5" t="s">
        <v>700</v>
      </c>
      <c r="D45" s="5" t="s">
        <v>163</v>
      </c>
      <c r="E45" s="5" t="s">
        <v>209</v>
      </c>
      <c r="F45" s="5">
        <v>2.0</v>
      </c>
      <c r="G45" s="5">
        <v>0.0</v>
      </c>
      <c r="H45" s="5">
        <v>2.5</v>
      </c>
      <c r="I45" s="48">
        <v>41982.725011574075</v>
      </c>
      <c r="J45" s="5" t="s">
        <v>495</v>
      </c>
      <c r="K45" s="5" t="s">
        <v>398</v>
      </c>
      <c r="N45" s="5" t="s">
        <v>349</v>
      </c>
      <c r="O45" s="89">
        <v>0.0</v>
      </c>
    </row>
    <row r="46">
      <c r="A46" s="5">
        <v>136.0</v>
      </c>
      <c r="B46" s="5" t="s">
        <v>220</v>
      </c>
      <c r="C46" s="5" t="s">
        <v>705</v>
      </c>
      <c r="D46" s="5" t="s">
        <v>163</v>
      </c>
      <c r="E46" s="5" t="s">
        <v>191</v>
      </c>
      <c r="F46" s="5">
        <v>1.0</v>
      </c>
      <c r="G46" s="5">
        <v>0.0</v>
      </c>
      <c r="H46" s="5">
        <v>0.75</v>
      </c>
      <c r="I46" s="48">
        <v>41971.51119212963</v>
      </c>
      <c r="J46" s="5" t="s">
        <v>495</v>
      </c>
      <c r="K46" s="5" t="s">
        <v>398</v>
      </c>
      <c r="N46" s="5" t="s">
        <v>259</v>
      </c>
      <c r="O46" s="89">
        <v>0.0</v>
      </c>
    </row>
    <row r="47">
      <c r="A47" s="5">
        <v>160.0</v>
      </c>
      <c r="B47" s="5" t="s">
        <v>220</v>
      </c>
      <c r="C47" s="5" t="s">
        <v>705</v>
      </c>
      <c r="D47" s="5" t="s">
        <v>163</v>
      </c>
      <c r="E47" s="5" t="s">
        <v>209</v>
      </c>
      <c r="F47" s="5">
        <v>1.0</v>
      </c>
      <c r="G47" s="5">
        <v>0.0</v>
      </c>
      <c r="H47" s="5">
        <v>0.75</v>
      </c>
      <c r="I47" s="48">
        <v>41971.510879629626</v>
      </c>
      <c r="J47" s="5" t="s">
        <v>495</v>
      </c>
      <c r="K47" s="5" t="s">
        <v>398</v>
      </c>
      <c r="N47" s="5" t="s">
        <v>388</v>
      </c>
      <c r="O47" s="89">
        <v>0.0</v>
      </c>
    </row>
    <row r="48">
      <c r="A48" s="5">
        <v>161.0</v>
      </c>
      <c r="B48" s="5" t="s">
        <v>220</v>
      </c>
      <c r="C48" s="5" t="s">
        <v>705</v>
      </c>
      <c r="D48" s="5" t="s">
        <v>163</v>
      </c>
      <c r="E48" s="5" t="s">
        <v>211</v>
      </c>
      <c r="F48" s="5">
        <v>1.0</v>
      </c>
      <c r="G48" s="5">
        <v>0.0</v>
      </c>
      <c r="H48" s="5">
        <v>0.75</v>
      </c>
      <c r="I48" s="48">
        <v>41971.510717592595</v>
      </c>
      <c r="J48" s="5" t="s">
        <v>495</v>
      </c>
      <c r="K48" s="5" t="s">
        <v>398</v>
      </c>
      <c r="N48" s="5" t="s">
        <v>393</v>
      </c>
      <c r="O48" s="89">
        <v>105.0</v>
      </c>
    </row>
    <row r="49">
      <c r="A49" s="5">
        <v>159.0</v>
      </c>
      <c r="B49" s="5" t="s">
        <v>220</v>
      </c>
      <c r="C49" s="5" t="s">
        <v>705</v>
      </c>
      <c r="D49" s="5" t="s">
        <v>163</v>
      </c>
      <c r="E49" s="5" t="s">
        <v>76</v>
      </c>
      <c r="F49" s="5">
        <v>1.0</v>
      </c>
      <c r="G49" s="5">
        <v>0.0</v>
      </c>
      <c r="H49" s="5">
        <v>0.75</v>
      </c>
      <c r="I49" s="48">
        <v>41971.510625</v>
      </c>
      <c r="J49" s="5" t="s">
        <v>495</v>
      </c>
      <c r="K49" s="5" t="s">
        <v>398</v>
      </c>
      <c r="N49" s="5" t="s">
        <v>398</v>
      </c>
      <c r="O49" s="89">
        <v>0.0</v>
      </c>
    </row>
    <row r="50">
      <c r="A50" s="5">
        <v>153.0</v>
      </c>
      <c r="B50" s="5" t="s">
        <v>220</v>
      </c>
      <c r="C50" s="5" t="s">
        <v>679</v>
      </c>
      <c r="D50" s="5" t="s">
        <v>163</v>
      </c>
      <c r="E50" s="5" t="s">
        <v>76</v>
      </c>
      <c r="F50" s="5">
        <v>2.0</v>
      </c>
      <c r="G50" s="5">
        <v>0.0</v>
      </c>
      <c r="H50" s="5">
        <v>1.0</v>
      </c>
      <c r="I50" s="48">
        <v>41968.766875</v>
      </c>
      <c r="J50" s="5" t="s">
        <v>495</v>
      </c>
      <c r="K50" s="5" t="s">
        <v>393</v>
      </c>
      <c r="N50" s="5" t="s">
        <v>364</v>
      </c>
      <c r="O50" s="89">
        <v>120.0</v>
      </c>
    </row>
    <row r="51">
      <c r="A51" s="5">
        <v>154.0</v>
      </c>
      <c r="B51" s="5" t="s">
        <v>220</v>
      </c>
      <c r="C51" s="5" t="s">
        <v>679</v>
      </c>
      <c r="D51" s="5" t="s">
        <v>163</v>
      </c>
      <c r="E51" s="5" t="s">
        <v>209</v>
      </c>
      <c r="F51" s="5">
        <v>2.0</v>
      </c>
      <c r="G51" s="5">
        <v>0.0</v>
      </c>
      <c r="H51" s="5">
        <v>1.0</v>
      </c>
      <c r="I51" s="48">
        <v>41968.7053125</v>
      </c>
      <c r="J51" s="5" t="s">
        <v>495</v>
      </c>
      <c r="K51" s="5" t="s">
        <v>393</v>
      </c>
      <c r="N51" s="5" t="s">
        <v>283</v>
      </c>
      <c r="O51" s="78" t="str">
        <f>SUMIFS('Term1Effort Tracking'!CompletedWork,'Term1Effort Tracking'!Tags,N51)</f>
        <v>47.5</v>
      </c>
    </row>
    <row r="52">
      <c r="A52" s="5">
        <v>152.0</v>
      </c>
      <c r="B52" s="5" t="s">
        <v>220</v>
      </c>
      <c r="C52" s="5" t="s">
        <v>679</v>
      </c>
      <c r="D52" s="5" t="s">
        <v>163</v>
      </c>
      <c r="E52" s="5" t="s">
        <v>191</v>
      </c>
      <c r="F52" s="5">
        <v>2.0</v>
      </c>
      <c r="G52" s="5">
        <v>0.0</v>
      </c>
      <c r="H52" s="5">
        <v>1.0</v>
      </c>
      <c r="I52" s="48">
        <v>41968.70518518519</v>
      </c>
      <c r="J52" s="5" t="s">
        <v>495</v>
      </c>
      <c r="K52" s="5" t="s">
        <v>393</v>
      </c>
      <c r="N52" s="5" t="s">
        <v>292</v>
      </c>
      <c r="O52" s="89">
        <v>83.0</v>
      </c>
    </row>
    <row r="53">
      <c r="A53" s="5">
        <v>132.0</v>
      </c>
      <c r="B53" s="5" t="s">
        <v>220</v>
      </c>
      <c r="C53" s="5" t="s">
        <v>765</v>
      </c>
      <c r="D53" s="5" t="s">
        <v>163</v>
      </c>
      <c r="E53" s="5" t="s">
        <v>209</v>
      </c>
      <c r="F53" s="5">
        <v>2.0</v>
      </c>
      <c r="G53" s="5">
        <v>0.0</v>
      </c>
      <c r="H53" s="5">
        <v>2.0</v>
      </c>
      <c r="I53" s="48">
        <v>41967.79394675926</v>
      </c>
      <c r="J53" s="5" t="s">
        <v>495</v>
      </c>
      <c r="K53" s="5" t="s">
        <v>393</v>
      </c>
      <c r="N53" s="5" t="s">
        <v>436</v>
      </c>
      <c r="O53" s="89">
        <v>0.0</v>
      </c>
    </row>
    <row r="54">
      <c r="A54" s="5">
        <v>146.0</v>
      </c>
      <c r="B54" s="5" t="s">
        <v>220</v>
      </c>
      <c r="C54" s="5" t="s">
        <v>766</v>
      </c>
      <c r="D54" s="5" t="s">
        <v>163</v>
      </c>
      <c r="E54" s="5" t="s">
        <v>76</v>
      </c>
      <c r="F54" s="5">
        <v>0.75</v>
      </c>
      <c r="G54" s="5">
        <v>0.0</v>
      </c>
      <c r="H54" s="5">
        <v>0.85</v>
      </c>
      <c r="I54" s="48">
        <v>41964.71428240741</v>
      </c>
      <c r="J54" s="5" t="s">
        <v>495</v>
      </c>
      <c r="K54" s="5" t="s">
        <v>398</v>
      </c>
      <c r="N54" s="5" t="s">
        <v>289</v>
      </c>
      <c r="O54" s="78" t="str">
        <f>SUMIFS('Term1Effort Tracking'!CompletedWork,'Term1Effort Tracking'!Tags,N54)</f>
        <v>49.5</v>
      </c>
    </row>
    <row r="55">
      <c r="A55" s="5">
        <v>131.0</v>
      </c>
      <c r="B55" s="5" t="s">
        <v>220</v>
      </c>
      <c r="C55" s="5" t="s">
        <v>766</v>
      </c>
      <c r="D55" s="5" t="s">
        <v>163</v>
      </c>
      <c r="E55" s="5" t="s">
        <v>191</v>
      </c>
      <c r="F55" s="5">
        <v>0.75</v>
      </c>
      <c r="G55" s="5">
        <v>0.0</v>
      </c>
      <c r="H55" s="5">
        <v>0.85</v>
      </c>
      <c r="I55" s="48">
        <v>41964.71375</v>
      </c>
      <c r="J55" s="5" t="s">
        <v>495</v>
      </c>
      <c r="K55" s="5" t="s">
        <v>398</v>
      </c>
      <c r="N55" s="5" t="s">
        <v>451</v>
      </c>
      <c r="O55" s="89">
        <v>0.0</v>
      </c>
    </row>
    <row r="56">
      <c r="A56" s="5">
        <v>147.0</v>
      </c>
      <c r="B56" s="5" t="s">
        <v>220</v>
      </c>
      <c r="C56" s="5" t="s">
        <v>766</v>
      </c>
      <c r="D56" s="5" t="s">
        <v>163</v>
      </c>
      <c r="E56" s="5" t="s">
        <v>209</v>
      </c>
      <c r="F56" s="5">
        <v>0.75</v>
      </c>
      <c r="G56" s="5">
        <v>0.0</v>
      </c>
      <c r="H56" s="5">
        <v>0.85</v>
      </c>
      <c r="I56" s="48">
        <v>41964.71366898148</v>
      </c>
      <c r="J56" s="5" t="s">
        <v>495</v>
      </c>
      <c r="K56" s="5" t="s">
        <v>398</v>
      </c>
      <c r="N56" s="5" t="s">
        <v>456</v>
      </c>
      <c r="O56" s="89">
        <v>0.0</v>
      </c>
    </row>
    <row r="57">
      <c r="A57" s="5">
        <v>331.0</v>
      </c>
      <c r="B57" s="5" t="s">
        <v>220</v>
      </c>
      <c r="C57" s="5" t="s">
        <v>780</v>
      </c>
      <c r="D57" s="5" t="s">
        <v>163</v>
      </c>
      <c r="E57" s="5" t="s">
        <v>209</v>
      </c>
      <c r="F57" s="5">
        <v>1.5</v>
      </c>
      <c r="G57" s="5">
        <v>0.0</v>
      </c>
      <c r="H57" s="5">
        <v>1.5</v>
      </c>
      <c r="I57" s="48">
        <v>42033.75387731481</v>
      </c>
      <c r="J57" s="5" t="s">
        <v>101</v>
      </c>
      <c r="K57" s="5" t="s">
        <v>172</v>
      </c>
      <c r="N57" s="93" t="s">
        <v>457</v>
      </c>
      <c r="O57" s="89">
        <v>44.0</v>
      </c>
    </row>
    <row r="58">
      <c r="A58" s="5">
        <v>330.0</v>
      </c>
      <c r="B58" s="5" t="s">
        <v>220</v>
      </c>
      <c r="C58" s="5" t="s">
        <v>780</v>
      </c>
      <c r="D58" s="5" t="s">
        <v>163</v>
      </c>
      <c r="E58" s="5" t="s">
        <v>76</v>
      </c>
      <c r="F58" s="5">
        <v>1.5</v>
      </c>
      <c r="G58" s="5">
        <v>0.0</v>
      </c>
      <c r="H58" s="5">
        <v>1.5</v>
      </c>
      <c r="I58" s="48">
        <v>42033.74353009259</v>
      </c>
      <c r="J58" s="5" t="s">
        <v>101</v>
      </c>
      <c r="K58" s="5" t="s">
        <v>172</v>
      </c>
      <c r="N58" s="5" t="s">
        <v>172</v>
      </c>
      <c r="O58" s="5">
        <v>0.0</v>
      </c>
    </row>
    <row r="59">
      <c r="A59" s="5">
        <v>342.0</v>
      </c>
      <c r="B59" s="5" t="s">
        <v>220</v>
      </c>
      <c r="C59" s="5" t="s">
        <v>784</v>
      </c>
      <c r="D59" s="5" t="s">
        <v>163</v>
      </c>
      <c r="E59" s="5" t="s">
        <v>191</v>
      </c>
      <c r="F59" s="5">
        <v>0.25</v>
      </c>
      <c r="G59" s="5">
        <v>0.0</v>
      </c>
      <c r="H59" s="5">
        <v>1.5</v>
      </c>
      <c r="I59" s="48">
        <v>42033.553564814814</v>
      </c>
      <c r="J59" s="5" t="s">
        <v>258</v>
      </c>
      <c r="K59" s="5" t="s">
        <v>379</v>
      </c>
      <c r="N59" s="5" t="s">
        <v>468</v>
      </c>
      <c r="O59" s="104">
        <v>0.0</v>
      </c>
    </row>
    <row r="60">
      <c r="A60" s="5">
        <v>332.0</v>
      </c>
      <c r="B60" s="5" t="s">
        <v>220</v>
      </c>
      <c r="C60" s="5" t="s">
        <v>780</v>
      </c>
      <c r="D60" s="5" t="s">
        <v>163</v>
      </c>
      <c r="E60" s="5" t="s">
        <v>191</v>
      </c>
      <c r="F60" s="5">
        <v>1.5</v>
      </c>
      <c r="G60" s="5">
        <v>0.0</v>
      </c>
      <c r="H60" s="5">
        <v>1.5</v>
      </c>
      <c r="I60" s="48">
        <v>42032.727627314816</v>
      </c>
      <c r="J60" s="5" t="s">
        <v>101</v>
      </c>
      <c r="K60" s="5" t="s">
        <v>172</v>
      </c>
    </row>
    <row r="61">
      <c r="A61" s="5">
        <v>325.0</v>
      </c>
      <c r="B61" s="5" t="s">
        <v>220</v>
      </c>
      <c r="C61" s="5" t="s">
        <v>794</v>
      </c>
      <c r="D61" s="5" t="s">
        <v>163</v>
      </c>
      <c r="E61" s="5" t="s">
        <v>209</v>
      </c>
      <c r="F61" s="5">
        <v>1.25</v>
      </c>
      <c r="G61" s="5">
        <v>0.0</v>
      </c>
      <c r="H61" s="5">
        <v>1.25</v>
      </c>
      <c r="I61" s="48">
        <v>42032.68347222222</v>
      </c>
      <c r="J61" s="5" t="s">
        <v>101</v>
      </c>
      <c r="K61" s="5" t="s">
        <v>436</v>
      </c>
    </row>
    <row r="62">
      <c r="A62" s="5">
        <v>323.0</v>
      </c>
      <c r="B62" s="5" t="s">
        <v>220</v>
      </c>
      <c r="C62" s="5" t="s">
        <v>794</v>
      </c>
      <c r="D62" s="5" t="s">
        <v>163</v>
      </c>
      <c r="E62" s="5" t="s">
        <v>191</v>
      </c>
      <c r="F62" s="5">
        <v>1.25</v>
      </c>
      <c r="G62" s="5">
        <v>0.0</v>
      </c>
      <c r="H62" s="5">
        <v>1.25</v>
      </c>
      <c r="I62" s="48">
        <v>42032.68255787037</v>
      </c>
      <c r="J62" s="5" t="s">
        <v>101</v>
      </c>
      <c r="K62" s="5" t="s">
        <v>436</v>
      </c>
    </row>
    <row r="63">
      <c r="A63" s="5">
        <v>322.0</v>
      </c>
      <c r="B63" s="5" t="s">
        <v>220</v>
      </c>
      <c r="C63" s="5" t="s">
        <v>794</v>
      </c>
      <c r="D63" s="5" t="s">
        <v>163</v>
      </c>
      <c r="E63" s="5" t="s">
        <v>76</v>
      </c>
      <c r="F63" s="5">
        <v>1.25</v>
      </c>
      <c r="G63" s="5">
        <v>0.0</v>
      </c>
      <c r="H63" s="5">
        <v>1.25</v>
      </c>
      <c r="I63" s="48">
        <v>42032.020150462966</v>
      </c>
      <c r="J63" s="5" t="s">
        <v>101</v>
      </c>
      <c r="K63" s="5" t="s">
        <v>436</v>
      </c>
    </row>
    <row r="64">
      <c r="A64" s="5">
        <v>318.0</v>
      </c>
      <c r="B64" s="5" t="s">
        <v>220</v>
      </c>
      <c r="C64" s="5" t="s">
        <v>806</v>
      </c>
      <c r="D64" s="5" t="s">
        <v>163</v>
      </c>
      <c r="E64" s="5" t="s">
        <v>191</v>
      </c>
      <c r="F64" s="5">
        <v>1.5</v>
      </c>
      <c r="G64" s="5">
        <v>0.0</v>
      </c>
      <c r="H64" s="5">
        <v>2.817</v>
      </c>
      <c r="I64" s="48">
        <v>42031.7280787037</v>
      </c>
      <c r="J64" s="5" t="s">
        <v>363</v>
      </c>
      <c r="K64" s="5" t="s">
        <v>364</v>
      </c>
    </row>
    <row r="65">
      <c r="A65" s="5">
        <v>321.0</v>
      </c>
      <c r="B65" s="5" t="s">
        <v>220</v>
      </c>
      <c r="C65" s="5" t="s">
        <v>808</v>
      </c>
      <c r="D65" s="5" t="s">
        <v>163</v>
      </c>
      <c r="E65" s="5" t="s">
        <v>191</v>
      </c>
      <c r="F65" s="5">
        <v>1.0</v>
      </c>
      <c r="G65" s="5">
        <v>0.0</v>
      </c>
      <c r="H65" s="5">
        <v>0.85</v>
      </c>
      <c r="I65" s="48">
        <v>42031.72736111111</v>
      </c>
      <c r="J65" s="5" t="s">
        <v>258</v>
      </c>
      <c r="K65" s="5" t="s">
        <v>364</v>
      </c>
    </row>
    <row r="66">
      <c r="A66" s="5">
        <v>39.0</v>
      </c>
      <c r="B66" s="5" t="s">
        <v>220</v>
      </c>
      <c r="C66" s="5" t="s">
        <v>814</v>
      </c>
      <c r="D66" s="5" t="s">
        <v>163</v>
      </c>
      <c r="E66" s="5" t="s">
        <v>76</v>
      </c>
      <c r="F66" s="5">
        <v>0.5</v>
      </c>
      <c r="G66" s="5">
        <v>0.0</v>
      </c>
      <c r="H66" s="5">
        <v>1.25</v>
      </c>
      <c r="I66" s="48">
        <v>42031.71165509259</v>
      </c>
      <c r="J66" s="5" t="s">
        <v>659</v>
      </c>
      <c r="K66" s="5" t="s">
        <v>289</v>
      </c>
    </row>
    <row r="67">
      <c r="A67" s="5">
        <v>320.0</v>
      </c>
      <c r="B67" s="5" t="s">
        <v>220</v>
      </c>
      <c r="C67" s="5" t="s">
        <v>820</v>
      </c>
      <c r="D67" s="5" t="s">
        <v>163</v>
      </c>
      <c r="E67" s="5" t="s">
        <v>191</v>
      </c>
      <c r="F67" s="5">
        <v>2.0</v>
      </c>
      <c r="G67" s="5">
        <v>0.0</v>
      </c>
      <c r="H67" s="5">
        <v>4.25</v>
      </c>
      <c r="I67" s="48">
        <v>42031.71010416667</v>
      </c>
      <c r="J67" s="5" t="s">
        <v>258</v>
      </c>
      <c r="K67" s="5" t="s">
        <v>289</v>
      </c>
    </row>
    <row r="68">
      <c r="A68" s="5">
        <v>315.0</v>
      </c>
      <c r="B68" s="5" t="s">
        <v>220</v>
      </c>
      <c r="C68" s="5" t="s">
        <v>824</v>
      </c>
      <c r="D68" s="5" t="s">
        <v>163</v>
      </c>
      <c r="E68" s="5" t="s">
        <v>76</v>
      </c>
      <c r="F68" s="5">
        <v>1.0</v>
      </c>
      <c r="G68" s="5">
        <v>0.0</v>
      </c>
      <c r="H68" s="5">
        <v>0.8333</v>
      </c>
      <c r="I68" s="48">
        <v>42029.950787037036</v>
      </c>
      <c r="J68" s="5" t="s">
        <v>363</v>
      </c>
      <c r="K68" s="5" t="s">
        <v>398</v>
      </c>
    </row>
    <row r="69">
      <c r="A69" s="5">
        <v>316.0</v>
      </c>
      <c r="B69" s="5" t="s">
        <v>220</v>
      </c>
      <c r="C69" s="5" t="s">
        <v>824</v>
      </c>
      <c r="D69" s="5" t="s">
        <v>163</v>
      </c>
      <c r="E69" s="5" t="s">
        <v>191</v>
      </c>
      <c r="F69" s="5">
        <v>1.0</v>
      </c>
      <c r="G69" s="5">
        <v>0.0</v>
      </c>
      <c r="H69" s="5">
        <v>0.8333</v>
      </c>
      <c r="I69" s="48">
        <v>42029.95068287037</v>
      </c>
      <c r="J69" s="5" t="s">
        <v>363</v>
      </c>
      <c r="K69" s="5" t="s">
        <v>398</v>
      </c>
    </row>
    <row r="70">
      <c r="A70" s="5">
        <v>319.0</v>
      </c>
      <c r="B70" s="5" t="s">
        <v>220</v>
      </c>
      <c r="C70" s="5" t="s">
        <v>837</v>
      </c>
      <c r="D70" s="5" t="s">
        <v>163</v>
      </c>
      <c r="E70" s="5" t="s">
        <v>191</v>
      </c>
      <c r="F70" s="5">
        <v>3.0</v>
      </c>
      <c r="G70" s="5"/>
      <c r="H70" s="5">
        <v>4.333333</v>
      </c>
      <c r="I70" s="48">
        <v>42029.838483796295</v>
      </c>
      <c r="J70" s="5" t="s">
        <v>363</v>
      </c>
      <c r="K70" s="5" t="s">
        <v>364</v>
      </c>
    </row>
    <row r="71">
      <c r="A71" s="5">
        <v>313.0</v>
      </c>
      <c r="B71" s="5" t="s">
        <v>220</v>
      </c>
      <c r="C71" s="5" t="s">
        <v>838</v>
      </c>
      <c r="D71" s="5" t="s">
        <v>163</v>
      </c>
      <c r="E71" s="5" t="s">
        <v>191</v>
      </c>
      <c r="F71" s="5">
        <v>1.0</v>
      </c>
      <c r="G71" s="5">
        <v>0.0</v>
      </c>
      <c r="H71" s="5">
        <v>1.25</v>
      </c>
      <c r="I71" s="48">
        <v>42029.617372685185</v>
      </c>
      <c r="J71" s="5" t="s">
        <v>363</v>
      </c>
      <c r="K71" s="5" t="s">
        <v>364</v>
      </c>
    </row>
    <row r="72">
      <c r="A72" s="5">
        <v>314.0</v>
      </c>
      <c r="B72" s="5" t="s">
        <v>220</v>
      </c>
      <c r="C72" s="5" t="s">
        <v>841</v>
      </c>
      <c r="D72" s="5" t="s">
        <v>163</v>
      </c>
      <c r="E72" s="5" t="s">
        <v>191</v>
      </c>
      <c r="F72" s="5">
        <v>3.0</v>
      </c>
      <c r="G72" s="5">
        <v>0.0</v>
      </c>
      <c r="H72" s="5">
        <v>3.0</v>
      </c>
      <c r="I72" s="48">
        <v>42029.40261574074</v>
      </c>
      <c r="J72" s="5" t="s">
        <v>363</v>
      </c>
      <c r="K72" s="5" t="s">
        <v>393</v>
      </c>
    </row>
    <row r="73">
      <c r="A73" s="5">
        <v>312.0</v>
      </c>
      <c r="B73" s="5" t="s">
        <v>220</v>
      </c>
      <c r="C73" s="5" t="s">
        <v>843</v>
      </c>
      <c r="D73" s="5" t="s">
        <v>163</v>
      </c>
      <c r="E73" s="5" t="s">
        <v>191</v>
      </c>
      <c r="F73" s="5">
        <v>1.0</v>
      </c>
      <c r="G73" s="5">
        <v>0.0</v>
      </c>
      <c r="H73" s="5">
        <v>0.75</v>
      </c>
      <c r="I73" s="48">
        <v>42015.85875</v>
      </c>
      <c r="J73" s="5" t="s">
        <v>363</v>
      </c>
      <c r="K73" s="5" t="s">
        <v>364</v>
      </c>
    </row>
    <row r="74">
      <c r="A74" s="5">
        <v>15.0</v>
      </c>
      <c r="B74" s="5" t="s">
        <v>492</v>
      </c>
      <c r="C74" s="5" t="s">
        <v>855</v>
      </c>
      <c r="D74" s="5" t="s">
        <v>163</v>
      </c>
      <c r="E74" s="5"/>
      <c r="F74" s="5"/>
      <c r="G74" s="5"/>
      <c r="H74" s="5"/>
      <c r="I74" s="48">
        <v>41991.68770833333</v>
      </c>
      <c r="J74" s="5" t="s">
        <v>495</v>
      </c>
      <c r="K74" s="5"/>
    </row>
    <row r="75">
      <c r="A75" s="5">
        <v>192.0</v>
      </c>
      <c r="B75" s="5" t="s">
        <v>220</v>
      </c>
      <c r="C75" s="5" t="s">
        <v>857</v>
      </c>
      <c r="D75" s="5" t="s">
        <v>163</v>
      </c>
      <c r="E75" s="5" t="s">
        <v>211</v>
      </c>
      <c r="F75" s="5">
        <v>8.0</v>
      </c>
      <c r="G75" s="5">
        <v>0.0</v>
      </c>
      <c r="H75" s="5">
        <v>8.0</v>
      </c>
      <c r="I75" s="48">
        <v>41984.82833333333</v>
      </c>
      <c r="J75" s="5" t="s">
        <v>495</v>
      </c>
      <c r="K75" s="5"/>
    </row>
    <row r="76">
      <c r="A76" s="5">
        <v>187.0</v>
      </c>
      <c r="B76" s="5" t="s">
        <v>220</v>
      </c>
      <c r="C76" s="5" t="s">
        <v>529</v>
      </c>
      <c r="D76" s="5" t="s">
        <v>163</v>
      </c>
      <c r="E76" s="5" t="s">
        <v>211</v>
      </c>
      <c r="F76" s="5">
        <v>0.5</v>
      </c>
      <c r="G76" s="5">
        <v>0.0</v>
      </c>
      <c r="H76" s="5">
        <v>0.5</v>
      </c>
      <c r="I76" s="48">
        <v>41982.730266203704</v>
      </c>
      <c r="J76" s="5" t="s">
        <v>495</v>
      </c>
      <c r="K76" s="5" t="s">
        <v>393</v>
      </c>
    </row>
    <row r="77">
      <c r="A77" s="5">
        <v>191.0</v>
      </c>
      <c r="B77" s="5" t="s">
        <v>220</v>
      </c>
      <c r="C77" s="5" t="s">
        <v>497</v>
      </c>
      <c r="D77" s="5" t="s">
        <v>163</v>
      </c>
      <c r="E77" s="5" t="s">
        <v>211</v>
      </c>
      <c r="F77" s="5">
        <v>0.5</v>
      </c>
      <c r="G77" s="5"/>
      <c r="H77" s="5">
        <v>0.5</v>
      </c>
      <c r="I77" s="48">
        <v>41982.72957175926</v>
      </c>
      <c r="J77" s="5" t="s">
        <v>495</v>
      </c>
      <c r="K77" s="5" t="s">
        <v>398</v>
      </c>
    </row>
    <row r="78">
      <c r="A78" s="5">
        <v>186.0</v>
      </c>
      <c r="B78" s="5" t="s">
        <v>220</v>
      </c>
      <c r="C78" s="5" t="s">
        <v>863</v>
      </c>
      <c r="D78" s="5" t="s">
        <v>163</v>
      </c>
      <c r="E78" s="5" t="s">
        <v>211</v>
      </c>
      <c r="F78" s="5">
        <v>0.5</v>
      </c>
      <c r="G78" s="5">
        <v>0.0</v>
      </c>
      <c r="H78" s="5">
        <v>0.5</v>
      </c>
      <c r="I78" s="48">
        <v>41971.47896990741</v>
      </c>
      <c r="J78" s="5" t="s">
        <v>495</v>
      </c>
      <c r="K78" s="5" t="s">
        <v>398</v>
      </c>
    </row>
    <row r="79">
      <c r="A79" s="5">
        <v>185.0</v>
      </c>
      <c r="B79" s="5" t="s">
        <v>220</v>
      </c>
      <c r="C79" s="5" t="s">
        <v>863</v>
      </c>
      <c r="D79" s="5" t="s">
        <v>163</v>
      </c>
      <c r="E79" s="5" t="s">
        <v>209</v>
      </c>
      <c r="F79" s="5">
        <v>0.5</v>
      </c>
      <c r="G79" s="5">
        <v>0.0</v>
      </c>
      <c r="H79" s="5">
        <v>0.5</v>
      </c>
      <c r="I79" s="48">
        <v>41971.478854166664</v>
      </c>
      <c r="J79" s="5" t="s">
        <v>495</v>
      </c>
      <c r="K79" s="5" t="s">
        <v>398</v>
      </c>
    </row>
    <row r="80">
      <c r="A80" s="5">
        <v>184.0</v>
      </c>
      <c r="B80" s="5" t="s">
        <v>220</v>
      </c>
      <c r="C80" s="5" t="s">
        <v>863</v>
      </c>
      <c r="D80" s="5" t="s">
        <v>163</v>
      </c>
      <c r="E80" s="5" t="s">
        <v>76</v>
      </c>
      <c r="F80" s="5">
        <v>0.5</v>
      </c>
      <c r="G80" s="5">
        <v>0.0</v>
      </c>
      <c r="H80" s="5">
        <v>0.5</v>
      </c>
      <c r="I80" s="48">
        <v>41971.478738425925</v>
      </c>
      <c r="J80" s="5" t="s">
        <v>495</v>
      </c>
      <c r="K80" s="5" t="s">
        <v>398</v>
      </c>
    </row>
    <row r="81">
      <c r="A81" s="5">
        <v>183.0</v>
      </c>
      <c r="B81" s="5" t="s">
        <v>220</v>
      </c>
      <c r="C81" s="5" t="s">
        <v>863</v>
      </c>
      <c r="D81" s="5" t="s">
        <v>163</v>
      </c>
      <c r="E81" s="5" t="s">
        <v>191</v>
      </c>
      <c r="F81" s="5">
        <v>0.5</v>
      </c>
      <c r="G81" s="5">
        <v>0.0</v>
      </c>
      <c r="H81" s="5">
        <v>0.5</v>
      </c>
      <c r="I81" s="48">
        <v>41971.478634259256</v>
      </c>
      <c r="J81" s="5" t="s">
        <v>495</v>
      </c>
      <c r="K81" s="5" t="s">
        <v>398</v>
      </c>
    </row>
    <row r="82">
      <c r="A82" s="5">
        <v>182.0</v>
      </c>
      <c r="B82" s="5" t="s">
        <v>220</v>
      </c>
      <c r="C82" s="5" t="s">
        <v>864</v>
      </c>
      <c r="D82" s="5" t="s">
        <v>163</v>
      </c>
      <c r="E82" s="5" t="s">
        <v>211</v>
      </c>
      <c r="F82" s="5">
        <v>1.5</v>
      </c>
      <c r="G82" s="5">
        <v>0.0</v>
      </c>
      <c r="H82" s="5">
        <v>2.0</v>
      </c>
      <c r="I82" s="48">
        <v>41971.46990740741</v>
      </c>
      <c r="J82" s="5" t="s">
        <v>495</v>
      </c>
      <c r="K82" s="5" t="s">
        <v>393</v>
      </c>
    </row>
    <row r="83">
      <c r="A83" s="5">
        <v>190.0</v>
      </c>
      <c r="B83" s="5" t="s">
        <v>220</v>
      </c>
      <c r="C83" s="5" t="s">
        <v>497</v>
      </c>
      <c r="D83" s="5" t="s">
        <v>163</v>
      </c>
      <c r="E83" s="5" t="s">
        <v>209</v>
      </c>
      <c r="F83" s="5">
        <v>0.5</v>
      </c>
      <c r="G83" s="5">
        <v>0.0</v>
      </c>
      <c r="H83" s="5">
        <v>0.75</v>
      </c>
      <c r="I83" s="48">
        <v>41968.766122685185</v>
      </c>
      <c r="J83" s="5" t="s">
        <v>495</v>
      </c>
      <c r="K83" s="5" t="s">
        <v>398</v>
      </c>
    </row>
    <row r="84">
      <c r="A84" s="5">
        <v>188.0</v>
      </c>
      <c r="B84" s="5" t="s">
        <v>220</v>
      </c>
      <c r="C84" s="5" t="s">
        <v>497</v>
      </c>
      <c r="D84" s="5" t="s">
        <v>163</v>
      </c>
      <c r="E84" s="5" t="s">
        <v>191</v>
      </c>
      <c r="F84" s="5">
        <v>0.5</v>
      </c>
      <c r="G84" s="5">
        <v>0.0</v>
      </c>
      <c r="H84" s="5">
        <v>0.75</v>
      </c>
      <c r="I84" s="48">
        <v>41968.76510416667</v>
      </c>
      <c r="J84" s="5" t="s">
        <v>495</v>
      </c>
      <c r="K84" s="5" t="s">
        <v>398</v>
      </c>
    </row>
    <row r="85">
      <c r="A85" s="5">
        <v>189.0</v>
      </c>
      <c r="B85" s="5" t="s">
        <v>220</v>
      </c>
      <c r="C85" s="5" t="s">
        <v>497</v>
      </c>
      <c r="D85" s="5" t="s">
        <v>163</v>
      </c>
      <c r="E85" s="5" t="s">
        <v>76</v>
      </c>
      <c r="F85" s="5">
        <v>0.5</v>
      </c>
      <c r="G85" s="5">
        <v>0.0</v>
      </c>
      <c r="H85" s="5">
        <v>0.75</v>
      </c>
      <c r="I85" s="48">
        <v>41968.7650462963</v>
      </c>
      <c r="J85" s="5" t="s">
        <v>495</v>
      </c>
      <c r="K85" s="5" t="s">
        <v>398</v>
      </c>
    </row>
    <row r="86">
      <c r="A86" s="5">
        <v>34.0</v>
      </c>
      <c r="B86" s="5" t="s">
        <v>492</v>
      </c>
      <c r="C86" s="5" t="s">
        <v>866</v>
      </c>
      <c r="D86" s="5" t="s">
        <v>163</v>
      </c>
      <c r="E86" s="5"/>
      <c r="F86" s="5"/>
      <c r="G86" s="5"/>
      <c r="H86" s="5"/>
      <c r="I86" s="48">
        <v>41991.685266203705</v>
      </c>
      <c r="J86" s="5" t="s">
        <v>495</v>
      </c>
      <c r="K86" s="5"/>
    </row>
    <row r="87">
      <c r="A87" s="5">
        <v>181.0</v>
      </c>
      <c r="B87" s="5" t="s">
        <v>220</v>
      </c>
      <c r="C87" s="5" t="s">
        <v>496</v>
      </c>
      <c r="D87" s="5" t="s">
        <v>163</v>
      </c>
      <c r="E87" s="5" t="s">
        <v>191</v>
      </c>
      <c r="F87" s="5">
        <v>1.5</v>
      </c>
      <c r="G87" s="5">
        <v>0.0</v>
      </c>
      <c r="H87" s="5">
        <v>17.53600333</v>
      </c>
      <c r="I87" s="48">
        <v>41984.96226851852</v>
      </c>
      <c r="J87" s="5" t="s">
        <v>495</v>
      </c>
      <c r="K87" s="5" t="s">
        <v>364</v>
      </c>
    </row>
    <row r="88">
      <c r="A88" s="5">
        <v>180.0</v>
      </c>
      <c r="B88" s="5" t="s">
        <v>220</v>
      </c>
      <c r="C88" s="5" t="s">
        <v>868</v>
      </c>
      <c r="D88" s="5" t="s">
        <v>163</v>
      </c>
      <c r="E88" s="5" t="s">
        <v>211</v>
      </c>
      <c r="F88" s="5">
        <v>0.5</v>
      </c>
      <c r="G88" s="5">
        <v>0.0</v>
      </c>
      <c r="H88" s="5">
        <v>0.5</v>
      </c>
      <c r="I88" s="48">
        <v>41971.53103009259</v>
      </c>
      <c r="J88" s="5" t="s">
        <v>495</v>
      </c>
      <c r="K88" s="5" t="s">
        <v>398</v>
      </c>
    </row>
    <row r="89">
      <c r="A89" s="5">
        <v>179.0</v>
      </c>
      <c r="B89" s="5" t="s">
        <v>220</v>
      </c>
      <c r="C89" s="5" t="s">
        <v>868</v>
      </c>
      <c r="D89" s="5" t="s">
        <v>163</v>
      </c>
      <c r="E89" s="5" t="s">
        <v>209</v>
      </c>
      <c r="F89" s="5">
        <v>0.5</v>
      </c>
      <c r="G89" s="5">
        <v>0.0</v>
      </c>
      <c r="H89" s="5">
        <v>0.5</v>
      </c>
      <c r="I89" s="48">
        <v>41971.53091435185</v>
      </c>
      <c r="J89" s="5" t="s">
        <v>495</v>
      </c>
      <c r="K89" s="5" t="s">
        <v>398</v>
      </c>
    </row>
    <row r="90">
      <c r="A90" s="5">
        <v>178.0</v>
      </c>
      <c r="B90" s="5" t="s">
        <v>220</v>
      </c>
      <c r="C90" s="5" t="s">
        <v>868</v>
      </c>
      <c r="D90" s="5" t="s">
        <v>163</v>
      </c>
      <c r="E90" s="5" t="s">
        <v>76</v>
      </c>
      <c r="F90" s="5">
        <v>0.5</v>
      </c>
      <c r="G90" s="5">
        <v>0.0</v>
      </c>
      <c r="H90" s="5">
        <v>0.5</v>
      </c>
      <c r="I90" s="48">
        <v>41971.53082175926</v>
      </c>
      <c r="J90" s="5" t="s">
        <v>495</v>
      </c>
      <c r="K90" s="5" t="s">
        <v>398</v>
      </c>
    </row>
    <row r="91">
      <c r="A91" s="5">
        <v>177.0</v>
      </c>
      <c r="B91" s="5" t="s">
        <v>220</v>
      </c>
      <c r="C91" s="5" t="s">
        <v>868</v>
      </c>
      <c r="D91" s="5" t="s">
        <v>163</v>
      </c>
      <c r="E91" s="5" t="s">
        <v>191</v>
      </c>
      <c r="F91" s="5">
        <v>0.5</v>
      </c>
      <c r="G91" s="5">
        <v>0.0</v>
      </c>
      <c r="H91" s="5">
        <v>0.5</v>
      </c>
      <c r="I91" s="48">
        <v>41971.5306712963</v>
      </c>
      <c r="J91" s="5" t="s">
        <v>495</v>
      </c>
      <c r="K91" s="5" t="s">
        <v>398</v>
      </c>
    </row>
    <row r="92">
      <c r="A92" s="5">
        <v>175.0</v>
      </c>
      <c r="B92" s="5" t="s">
        <v>220</v>
      </c>
      <c r="C92" s="5" t="s">
        <v>876</v>
      </c>
      <c r="D92" s="5" t="s">
        <v>163</v>
      </c>
      <c r="E92" s="5" t="s">
        <v>211</v>
      </c>
      <c r="F92" s="5">
        <v>0.5</v>
      </c>
      <c r="G92" s="5">
        <v>0.0</v>
      </c>
      <c r="H92" s="5">
        <v>0.55</v>
      </c>
      <c r="I92" s="48">
        <v>41967.85402777778</v>
      </c>
      <c r="J92" s="5" t="s">
        <v>495</v>
      </c>
      <c r="K92" s="5" t="s">
        <v>398</v>
      </c>
    </row>
    <row r="93">
      <c r="A93" s="5">
        <v>172.0</v>
      </c>
      <c r="B93" s="5" t="s">
        <v>220</v>
      </c>
      <c r="C93" s="5" t="s">
        <v>876</v>
      </c>
      <c r="D93" s="5" t="s">
        <v>163</v>
      </c>
      <c r="E93" s="5" t="s">
        <v>191</v>
      </c>
      <c r="F93" s="5">
        <v>0.5</v>
      </c>
      <c r="G93" s="5">
        <v>0.0</v>
      </c>
      <c r="H93" s="5">
        <v>0.55</v>
      </c>
      <c r="I93" s="48">
        <v>41967.83252314815</v>
      </c>
      <c r="J93" s="5" t="s">
        <v>495</v>
      </c>
      <c r="K93" s="5" t="s">
        <v>398</v>
      </c>
    </row>
    <row r="94">
      <c r="A94" s="5">
        <v>174.0</v>
      </c>
      <c r="B94" s="5" t="s">
        <v>220</v>
      </c>
      <c r="C94" s="5" t="s">
        <v>876</v>
      </c>
      <c r="D94" s="5" t="s">
        <v>163</v>
      </c>
      <c r="E94" s="5" t="s">
        <v>209</v>
      </c>
      <c r="F94" s="5">
        <v>0.5</v>
      </c>
      <c r="G94" s="5">
        <v>0.0</v>
      </c>
      <c r="H94" s="5">
        <v>0.55</v>
      </c>
      <c r="I94" s="48">
        <v>41967.83222222222</v>
      </c>
      <c r="J94" s="5" t="s">
        <v>495</v>
      </c>
      <c r="K94" s="5" t="s">
        <v>398</v>
      </c>
      <c r="N94" s="86" t="s">
        <v>15</v>
      </c>
      <c r="O94" s="1"/>
      <c r="Q94" s="43" t="s">
        <v>886</v>
      </c>
      <c r="R94" s="43" t="s">
        <v>887</v>
      </c>
      <c r="S94" s="43" t="s">
        <v>888</v>
      </c>
      <c r="T94" s="11" t="s">
        <v>20</v>
      </c>
      <c r="U94" s="11" t="s">
        <v>22</v>
      </c>
      <c r="V94" s="11" t="s">
        <v>21</v>
      </c>
    </row>
    <row r="95">
      <c r="A95" s="5">
        <v>173.0</v>
      </c>
      <c r="B95" s="5" t="s">
        <v>220</v>
      </c>
      <c r="C95" s="5" t="s">
        <v>876</v>
      </c>
      <c r="D95" s="5" t="s">
        <v>163</v>
      </c>
      <c r="E95" s="5" t="s">
        <v>76</v>
      </c>
      <c r="F95" s="5">
        <v>0.5</v>
      </c>
      <c r="G95" s="5">
        <v>0.0</v>
      </c>
      <c r="H95" s="5">
        <v>0.55</v>
      </c>
      <c r="I95" s="48">
        <v>41967.832083333335</v>
      </c>
      <c r="J95" s="5" t="s">
        <v>495</v>
      </c>
      <c r="K95" s="5" t="s">
        <v>398</v>
      </c>
      <c r="N95" s="5" t="s">
        <v>375</v>
      </c>
      <c r="O95" s="5"/>
      <c r="Q95" s="106" t="str">
        <f>SUMIFS('Term1Effort Tracking'!CompletedWork,'Term1Effort Tracking'!ClosedDate,Z2,'Term1Effort Tracking'!ClosedDate,Z3,'Term1Effort Tracking'!Tags,N95)</f>
        <v>1</v>
      </c>
      <c r="R95" s="106" t="str">
        <f>SUMIFS('Term1Effort Tracking'!CompletedWork,'Term1Effort Tracking'!ClosedDate,AA2,'Term1Effort Tracking'!ClosedDate,AA3,'Term1Effort Tracking'!Tags,N95)</f>
        <v>0</v>
      </c>
      <c r="S95" s="106" t="str">
        <f>SUMIFS('Term1Effort Tracking'!CompletedWork,'Term1Effort Tracking'!ClosedDate,AB2,'Term1Effort Tracking'!ClosedDate,AB3,'Term1Effort Tracking'!Tags,N95)</f>
        <v>1</v>
      </c>
      <c r="T95" s="78" t="str">
        <f>SUMIFS('Term1Effort Tracking'!CompletedWork,'Term1Effort Tracking'!ClosedDate,AC2,'Term1Effort Tracking'!ClosedDate,AC3,'Term1Effort Tracking'!Tags,N95)</f>
        <v>16.4</v>
      </c>
      <c r="U95" s="78" t="str">
        <f>SUMIFS('Term1Effort Tracking'!CompletedWork,'Term1Effort Tracking'!ClosedDate,AD2,'Term1Effort Tracking'!ClosedDate,AD3,'Term1Effort Tracking'!Tags,N95)</f>
        <v>0</v>
      </c>
      <c r="V95" s="78" t="str">
        <f>SUMIFS('Term1Effort Tracking'!CompletedWork,'Term1Effort Tracking'!ClosedDate,AF3,'Term1Effort Tracking'!Tags,N95)</f>
        <v>0</v>
      </c>
    </row>
    <row r="96">
      <c r="A96" s="5">
        <v>176.0</v>
      </c>
      <c r="B96" s="5" t="s">
        <v>220</v>
      </c>
      <c r="C96" s="5" t="s">
        <v>895</v>
      </c>
      <c r="D96" s="5" t="s">
        <v>163</v>
      </c>
      <c r="E96" s="5" t="s">
        <v>191</v>
      </c>
      <c r="F96" s="5">
        <v>2.0</v>
      </c>
      <c r="G96" s="5">
        <v>0.0</v>
      </c>
      <c r="H96" s="5">
        <v>2.25</v>
      </c>
      <c r="I96" s="48">
        <v>41967.61628472222</v>
      </c>
      <c r="J96" s="5" t="s">
        <v>495</v>
      </c>
      <c r="K96" s="5" t="s">
        <v>393</v>
      </c>
      <c r="N96" s="5" t="s">
        <v>349</v>
      </c>
      <c r="O96" s="5"/>
      <c r="Q96" s="106" t="str">
        <f>SUMIFS('Term1Effort Tracking'!CompletedWork,'Term1Effort Tracking'!ClosedDate,Z2,'Term1Effort Tracking'!ClosedDate,Z3,'Term1Effort Tracking'!Tags,N96)</f>
        <v>21.48</v>
      </c>
      <c r="R96" s="106" t="str">
        <f>SUMIFS('Term1Effort Tracking'!CompletedWork,'Term1Effort Tracking'!ClosedDate,AA2,'Term1Effort Tracking'!ClosedDate,AA3,'Term1Effort Tracking'!Tags,N96)</f>
        <v>0</v>
      </c>
      <c r="S96" s="106" t="str">
        <f>SUMIFS('Term1Effort Tracking'!CompletedWork,'Term1Effort Tracking'!ClosedDate,AB2,'Term1Effort Tracking'!ClosedDate,AB3,'Term1Effort Tracking'!Tags,N96)</f>
        <v>10</v>
      </c>
      <c r="T96" s="78" t="str">
        <f>SUMIFS('Term1Effort Tracking'!CompletedWork,'Term1Effort Tracking'!ClosedDate,AC2,'Term1Effort Tracking'!ClosedDate,AC3,'Term1Effort Tracking'!Tags,N96)</f>
        <v>31.48</v>
      </c>
      <c r="U96" s="78" t="str">
        <f>SUMIFS('Term1Effort Tracking'!CompletedWork,'Term1Effort Tracking'!ClosedDate,AD2,'Term1Effort Tracking'!ClosedDate,AD3,'Term1Effort Tracking'!Tags,N96)</f>
        <v>0</v>
      </c>
      <c r="V96" s="78" t="str">
        <f>SUMIFS('Term1Effort Tracking'!CompletedWork,'Term1Effort Tracking'!ClosedDate,AF3,'Term1Effort Tracking'!Tags,N96)</f>
        <v>0</v>
      </c>
    </row>
    <row r="97">
      <c r="A97" s="5">
        <v>171.0</v>
      </c>
      <c r="B97" s="5" t="s">
        <v>220</v>
      </c>
      <c r="C97" s="5" t="s">
        <v>864</v>
      </c>
      <c r="D97" s="5" t="s">
        <v>163</v>
      </c>
      <c r="E97" s="5" t="s">
        <v>76</v>
      </c>
      <c r="F97" s="5">
        <v>1.0</v>
      </c>
      <c r="G97" s="5">
        <v>0.0</v>
      </c>
      <c r="H97" s="5">
        <v>2.5</v>
      </c>
      <c r="I97" s="48">
        <v>41966.696608796294</v>
      </c>
      <c r="J97" s="5" t="s">
        <v>495</v>
      </c>
      <c r="K97" s="5" t="s">
        <v>393</v>
      </c>
      <c r="N97" s="5" t="s">
        <v>259</v>
      </c>
      <c r="O97" s="5"/>
      <c r="Q97" s="106" t="str">
        <f>SUMIFS('Term1Effort Tracking'!CompletedWork,'Term1Effort Tracking'!ClosedDate,Z2,'Term1Effort Tracking'!ClosedDate,Z3,'Term1Effort Tracking'!Tags,N97)</f>
        <v>0</v>
      </c>
      <c r="R97" s="106" t="str">
        <f>SUMIFS('Term1Effort Tracking'!CompletedWork,'Term1Effort Tracking'!ClosedDate,AA2,'Term1Effort Tracking'!ClosedDate,AA3,'Term1Effort Tracking'!Tags,N97)</f>
        <v>0</v>
      </c>
      <c r="S97" s="106" t="str">
        <f>SUMIFS('Term1Effort Tracking'!CompletedWork,'Term1Effort Tracking'!ClosedDate,AB2,'Term1Effort Tracking'!ClosedDate,AB3,'Term1Effort Tracking'!Tags,N97)</f>
        <v>0</v>
      </c>
      <c r="T97" s="78" t="str">
        <f>SUMIFS('Term1Effort Tracking'!CompletedWork,'Term1Effort Tracking'!ClosedDate,AC2,'Term1Effort Tracking'!ClosedDate,AC3,'Term1Effort Tracking'!Tags,N97)</f>
        <v>0</v>
      </c>
      <c r="U97" s="78" t="str">
        <f>SUMIFS('Term1Effort Tracking'!CompletedWork,'Term1Effort Tracking'!ClosedDate,AD2,'Term1Effort Tracking'!ClosedDate,AD3,'Term1Effort Tracking'!Tags,N97)</f>
        <v>0</v>
      </c>
      <c r="V97" s="78" t="str">
        <f>SUMIFS('Term1Effort Tracking'!CompletedWork,'Term1Effort Tracking'!ClosedDate,AF3,'Term1Effort Tracking'!Tags,N97)</f>
        <v>0</v>
      </c>
    </row>
    <row r="98">
      <c r="A98" s="5">
        <v>311.0</v>
      </c>
      <c r="B98" s="5" t="s">
        <v>220</v>
      </c>
      <c r="C98" s="5" t="s">
        <v>911</v>
      </c>
      <c r="D98" s="5" t="s">
        <v>163</v>
      </c>
      <c r="E98" s="5" t="s">
        <v>191</v>
      </c>
      <c r="F98" s="5">
        <v>0.167</v>
      </c>
      <c r="G98" s="5">
        <v>0.0</v>
      </c>
      <c r="H98" s="5">
        <v>0.167</v>
      </c>
      <c r="I98" s="48">
        <v>41990.86483796296</v>
      </c>
      <c r="J98" s="5" t="s">
        <v>101</v>
      </c>
      <c r="K98" s="5" t="s">
        <v>375</v>
      </c>
      <c r="N98" s="5" t="s">
        <v>388</v>
      </c>
      <c r="O98" s="5"/>
      <c r="Q98" s="106" t="str">
        <f>SUMIFS('Term1Effort Tracking'!CompletedWork,'Term1Effort Tracking'!ClosedDate,Z2,'Term1Effort Tracking'!ClosedDate,Z3,'Term1Effort Tracking'!Tags,N98)</f>
        <v>0</v>
      </c>
      <c r="R98" s="106" t="str">
        <f>SUMIFS('Term1Effort Tracking'!CompletedWork,'Term1Effort Tracking'!ClosedDate,AA2,'Term1Effort Tracking'!ClosedDate,AA3,'Term1Effort Tracking'!Tags,N98)</f>
        <v>0</v>
      </c>
      <c r="S98" s="106" t="str">
        <f>SUMIFS('Term1Effort Tracking'!CompletedWork,'Term1Effort Tracking'!ClosedDate,AB2,'Term1Effort Tracking'!ClosedDate,AB3,'Term1Effort Tracking'!Tags,N98)</f>
        <v>0</v>
      </c>
      <c r="T98" s="78" t="str">
        <f>SUMIFS('Term1Effort Tracking'!CompletedWork,'Term1Effort Tracking'!ClosedDate,AC2,'Term1Effort Tracking'!ClosedDate,AC3,'Term1Effort Tracking'!Tags,N98)</f>
        <v>4</v>
      </c>
      <c r="U98" s="78" t="str">
        <f>SUMIFS('Term1Effort Tracking'!CompletedWork,'Term1Effort Tracking'!ClosedDate,AD2,'Term1Effort Tracking'!ClosedDate,AD3,'Term1Effort Tracking'!Tags,N98)</f>
        <v>4.75</v>
      </c>
      <c r="V98" s="78" t="str">
        <f>SUMIFS('Term1Effort Tracking'!CompletedWork,'Term1Effort Tracking'!ClosedDate,AF3,'Term1Effort Tracking'!Tags,N98)</f>
        <v>0</v>
      </c>
    </row>
    <row r="99">
      <c r="A99" s="5">
        <v>263.0</v>
      </c>
      <c r="B99" s="5" t="s">
        <v>220</v>
      </c>
      <c r="C99" s="5" t="s">
        <v>917</v>
      </c>
      <c r="D99" s="5" t="s">
        <v>163</v>
      </c>
      <c r="E99" s="5" t="s">
        <v>209</v>
      </c>
      <c r="F99" s="5">
        <v>0.5</v>
      </c>
      <c r="G99" s="5">
        <v>0.0</v>
      </c>
      <c r="H99" s="5">
        <v>0.25</v>
      </c>
      <c r="I99" s="48">
        <v>41990.84875</v>
      </c>
      <c r="J99" s="5" t="s">
        <v>101</v>
      </c>
      <c r="K99" s="5" t="s">
        <v>375</v>
      </c>
      <c r="N99" s="5" t="s">
        <v>393</v>
      </c>
      <c r="O99" s="5"/>
      <c r="Q99" s="106" t="str">
        <f>SUMIFS('Term1Effort Tracking'!CompletedWork,'Term1Effort Tracking'!ClosedDate,Z2,'Term1Effort Tracking'!ClosedDate,Z3,'Term1Effort Tracking'!Tags,N99)</f>
        <v>2</v>
      </c>
      <c r="R99" s="106" t="str">
        <f>SUMIFS('Term1Effort Tracking'!CompletedWork,'Term1Effort Tracking'!ClosedDate,AA2,'Term1Effort Tracking'!ClosedDate,AA3,'Term1Effort Tracking'!Tags,N99)</f>
        <v>11.75</v>
      </c>
      <c r="S99" s="106" t="str">
        <f>SUMIFS('Term1Effort Tracking'!CompletedWork,'Term1Effort Tracking'!ClosedDate,AB2,'Term1Effort Tracking'!ClosedDate,AB3,'Term1Effort Tracking'!Tags,N99)</f>
        <v>0</v>
      </c>
      <c r="T99" s="78" t="str">
        <f>SUMIFS('Term1Effort Tracking'!CompletedWork,'Term1Effort Tracking'!ClosedDate,AC2,'Term1Effort Tracking'!ClosedDate,AC3,'Term1Effort Tracking'!Tags,N99)</f>
        <v>21.25</v>
      </c>
      <c r="U99" s="78" t="str">
        <f>SUMIFS('Term1Effort Tracking'!CompletedWork,'Term1Effort Tracking'!ClosedDate,AD2,'Term1Effort Tracking'!ClosedDate,AD3,'Term1Effort Tracking'!Tags,N99)</f>
        <v>4.75</v>
      </c>
      <c r="V99" s="78" t="str">
        <f>SUMIFS('Term1Effort Tracking'!CompletedWork,'Term1Effort Tracking'!ClosedDate,AF3,'Term1Effort Tracking'!Tags,N99)</f>
        <v>0</v>
      </c>
    </row>
    <row r="100">
      <c r="A100" s="5">
        <v>310.0</v>
      </c>
      <c r="B100" s="5" t="s">
        <v>220</v>
      </c>
      <c r="C100" s="5" t="s">
        <v>932</v>
      </c>
      <c r="D100" s="5" t="s">
        <v>163</v>
      </c>
      <c r="E100" s="5" t="s">
        <v>76</v>
      </c>
      <c r="F100" s="5">
        <v>1.0</v>
      </c>
      <c r="G100" s="5">
        <v>0.0</v>
      </c>
      <c r="H100" s="5">
        <v>0.75</v>
      </c>
      <c r="I100" s="48">
        <v>41990.84741898148</v>
      </c>
      <c r="J100" s="5" t="s">
        <v>101</v>
      </c>
      <c r="K100" s="5" t="s">
        <v>349</v>
      </c>
      <c r="N100" s="5" t="s">
        <v>398</v>
      </c>
      <c r="O100" s="5"/>
      <c r="Q100" s="106" t="str">
        <f>SUMIFS('Term1Effort Tracking'!CompletedWork,'Term1Effort Tracking'!ClosedDate,Z2,'Term1Effort Tracking'!ClosedDate,Z3,'Term1Effort Tracking'!Tags,N100)</f>
        <v>7</v>
      </c>
      <c r="R100" s="106" t="str">
        <f>SUMIFS('Term1Effort Tracking'!CompletedWork,'Term1Effort Tracking'!ClosedDate,AA2,'Term1Effort Tracking'!ClosedDate,AA3,'Term1Effort Tracking'!Tags,N100)</f>
        <v>13.161</v>
      </c>
      <c r="S100" s="106" t="str">
        <f>SUMIFS('Term1Effort Tracking'!CompletedWork,'Term1Effort Tracking'!ClosedDate,AB2,'Term1Effort Tracking'!ClosedDate,AB3,'Term1Effort Tracking'!Tags,N100)</f>
        <v>0</v>
      </c>
      <c r="T100" s="78" t="str">
        <f>SUMIFS('Term1Effort Tracking'!CompletedWork,'Term1Effort Tracking'!ClosedDate,AC2,'Term1Effort Tracking'!ClosedDate,AC3,'Term1Effort Tracking'!Tags,N100)</f>
        <v>35.301</v>
      </c>
      <c r="U100" s="78" t="str">
        <f>SUMIFS('Term1Effort Tracking'!CompletedWork,'Term1Effort Tracking'!ClosedDate,AD2,'Term1Effort Tracking'!ClosedDate,AD3,'Term1Effort Tracking'!Tags,N100)</f>
        <v>4</v>
      </c>
      <c r="V100" s="78" t="str">
        <f>SUMIFS('Term1Effort Tracking'!CompletedWork,'Term1Effort Tracking'!ClosedDate,AF3,'Term1Effort Tracking'!Tags,N100)</f>
        <v>0</v>
      </c>
    </row>
    <row r="101">
      <c r="A101" s="5">
        <v>309.0</v>
      </c>
      <c r="B101" s="5" t="s">
        <v>220</v>
      </c>
      <c r="C101" s="5" t="s">
        <v>932</v>
      </c>
      <c r="D101" s="5" t="s">
        <v>163</v>
      </c>
      <c r="E101" s="5" t="s">
        <v>211</v>
      </c>
      <c r="F101" s="5">
        <v>1.0</v>
      </c>
      <c r="G101" s="5">
        <v>0.0</v>
      </c>
      <c r="H101" s="5">
        <v>0.75</v>
      </c>
      <c r="I101" s="48">
        <v>41990.84724537037</v>
      </c>
      <c r="J101" s="5" t="s">
        <v>101</v>
      </c>
      <c r="K101" s="5" t="s">
        <v>349</v>
      </c>
      <c r="N101" s="5" t="s">
        <v>364</v>
      </c>
      <c r="O101" s="5"/>
      <c r="Q101" s="106" t="str">
        <f>SUMIFS('Term1Effort Tracking'!CompletedWork,'Term1Effort Tracking'!ClosedDate,Z2,'Term1Effort Tracking'!ClosedDate,Z3,'Term1Effort Tracking'!Tags,N101)</f>
        <v>0.15</v>
      </c>
      <c r="R101" s="106" t="str">
        <f>SUMIFS('Term1Effort Tracking'!CompletedWork,'Term1Effort Tracking'!ClosedDate,AA2,'Term1Effort Tracking'!ClosedDate,AA3,'Term1Effort Tracking'!Tags,N101)</f>
        <v>0</v>
      </c>
      <c r="S101" s="106" t="str">
        <f>SUMIFS('Term1Effort Tracking'!CompletedWork,'Term1Effort Tracking'!ClosedDate,AB2,'Term1Effort Tracking'!ClosedDate,AB3,'Term1Effort Tracking'!Tags,N101)</f>
        <v>0</v>
      </c>
      <c r="T101" s="78" t="str">
        <f>SUMIFS('Term1Effort Tracking'!CompletedWork,'Term1Effort Tracking'!ClosedDate,AC2,'Term1Effort Tracking'!ClosedDate,AC3,'Term1Effort Tracking'!Tags,N101)</f>
        <v>45.30263333</v>
      </c>
      <c r="U101" s="78" t="str">
        <f>SUMIFS('Term1Effort Tracking'!CompletedWork,'Term1Effort Tracking'!ClosedDate,AD2,'Term1Effort Tracking'!ClosedDate,AD3,'Term1Effort Tracking'!Tags,N101)</f>
        <v>32.8003</v>
      </c>
      <c r="V101" s="78" t="str">
        <f>SUMIFS('Term1Effort Tracking'!CompletedWork,'Term1Effort Tracking'!ClosedDate,AF3,'Term1Effort Tracking'!Tags,N101)</f>
        <v>0</v>
      </c>
    </row>
    <row r="102">
      <c r="A102" s="5">
        <v>308.0</v>
      </c>
      <c r="B102" s="5" t="s">
        <v>220</v>
      </c>
      <c r="C102" s="5" t="s">
        <v>932</v>
      </c>
      <c r="D102" s="5" t="s">
        <v>163</v>
      </c>
      <c r="E102" s="5" t="s">
        <v>209</v>
      </c>
      <c r="F102" s="5">
        <v>1.0</v>
      </c>
      <c r="G102" s="5">
        <v>0.0</v>
      </c>
      <c r="H102" s="5">
        <v>0.75</v>
      </c>
      <c r="I102" s="48">
        <v>41990.84716435185</v>
      </c>
      <c r="J102" s="5" t="s">
        <v>101</v>
      </c>
      <c r="K102" s="5" t="s">
        <v>349</v>
      </c>
      <c r="N102" s="5" t="s">
        <v>283</v>
      </c>
      <c r="O102" s="5"/>
      <c r="Q102" s="106" t="str">
        <f>SUMIFS('Term1Effort Tracking'!CompletedWork,'Term1Effort Tracking'!ClosedDate,Z2,'Term1Effort Tracking'!ClosedDate,Z3,'Term1Effort Tracking'!Tags,N102)</f>
        <v>1</v>
      </c>
      <c r="R102" s="106" t="str">
        <f>SUMIFS('Term1Effort Tracking'!CompletedWork,'Term1Effort Tracking'!ClosedDate,AA2,'Term1Effort Tracking'!ClosedDate,AA3,'Term1Effort Tracking'!Tags,N102)</f>
        <v>9</v>
      </c>
      <c r="S102" s="106" t="str">
        <f>SUMIFS('Term1Effort Tracking'!CompletedWork,'Term1Effort Tracking'!ClosedDate,AB2,'Term1Effort Tracking'!ClosedDate,AB3,'Term1Effort Tracking'!Tags,N102)</f>
        <v>13.25</v>
      </c>
      <c r="T102" s="78" t="str">
        <f>SUMIFS('Term1Effort Tracking'!CompletedWork,'Term1Effort Tracking'!ClosedDate,AC2,'Term1Effort Tracking'!ClosedDate,AC3,'Term1Effort Tracking'!Tags,N102)</f>
        <v>23.25</v>
      </c>
      <c r="U102" s="78" t="str">
        <f>SUMIFS('Term1Effort Tracking'!CompletedWork,'Term1Effort Tracking'!ClosedDate,AD2,'Term1Effort Tracking'!ClosedDate,AD3,'Term1Effort Tracking'!Tags,N102)</f>
        <v>17.5</v>
      </c>
      <c r="V102" s="78" t="str">
        <f>SUMIFS('Term1Effort Tracking'!CompletedWork,'Term1Effort Tracking'!ClosedDate,AF3,'Term1Effort Tracking'!Tags,N102)</f>
        <v>0</v>
      </c>
    </row>
    <row r="103">
      <c r="A103" s="5">
        <v>307.0</v>
      </c>
      <c r="B103" s="5" t="s">
        <v>220</v>
      </c>
      <c r="C103" s="5" t="s">
        <v>932</v>
      </c>
      <c r="D103" s="5" t="s">
        <v>163</v>
      </c>
      <c r="E103" s="5" t="s">
        <v>191</v>
      </c>
      <c r="F103" s="5">
        <v>1.0</v>
      </c>
      <c r="G103" s="5">
        <v>0.0</v>
      </c>
      <c r="H103" s="5">
        <v>0.75</v>
      </c>
      <c r="I103" s="48">
        <v>41990.84707175926</v>
      </c>
      <c r="J103" s="5" t="s">
        <v>101</v>
      </c>
      <c r="K103" s="5" t="s">
        <v>349</v>
      </c>
      <c r="N103" s="5" t="s">
        <v>292</v>
      </c>
      <c r="O103" s="5"/>
      <c r="Q103" s="106" t="str">
        <f>SUMIFS('Term1Effort Tracking'!CompletedWork,'Term1Effort Tracking'!ClosedDate,Z2,'Term1Effort Tracking'!ClosedDate,Z3,'Term1Effort Tracking'!Tags,N103)</f>
        <v>5.5</v>
      </c>
      <c r="R103" s="106" t="str">
        <f>SUMIFS('Term1Effort Tracking'!CompletedWork,'Term1Effort Tracking'!ClosedDate,AA2,'Term1Effort Tracking'!ClosedDate,AA3,'Term1Effort Tracking'!Tags,N103)</f>
        <v>7</v>
      </c>
      <c r="S103" s="106" t="str">
        <f>SUMIFS('Term1Effort Tracking'!CompletedWork,'Term1Effort Tracking'!ClosedDate,AB2,'Term1Effort Tracking'!ClosedDate,AB3,'Term1Effort Tracking'!Tags,N103)</f>
        <v>17.75</v>
      </c>
      <c r="T103" s="78" t="str">
        <f>SUMIFS('Term1Effort Tracking'!CompletedWork,'Term1Effort Tracking'!ClosedDate,AC2,'Term1Effort Tracking'!ClosedDate,AC3,'Term1Effort Tracking'!Tags,N103)</f>
        <v>31.75</v>
      </c>
      <c r="U103" s="78" t="str">
        <f>SUMIFS('Term1Effort Tracking'!CompletedWork,'Term1Effort Tracking'!ClosedDate,AD2,'Term1Effort Tracking'!ClosedDate,AD3,'Term1Effort Tracking'!Tags,N103)</f>
        <v>16</v>
      </c>
      <c r="V103" s="78" t="str">
        <f>SUMIFS('Term1Effort Tracking'!CompletedWork,'Term1Effort Tracking'!ClosedDate,AF3,'Term1Effort Tracking'!Tags,N103)</f>
        <v>0</v>
      </c>
    </row>
    <row r="104">
      <c r="A104" s="5">
        <v>306.0</v>
      </c>
      <c r="B104" s="5" t="s">
        <v>220</v>
      </c>
      <c r="C104" s="5" t="s">
        <v>1004</v>
      </c>
      <c r="D104" s="5" t="s">
        <v>163</v>
      </c>
      <c r="E104" s="5" t="s">
        <v>211</v>
      </c>
      <c r="F104" s="5">
        <v>1.0</v>
      </c>
      <c r="G104" s="5">
        <v>0.0</v>
      </c>
      <c r="H104" s="5">
        <v>0.25</v>
      </c>
      <c r="I104" s="48">
        <v>41990.84612268519</v>
      </c>
      <c r="J104" s="5" t="s">
        <v>101</v>
      </c>
      <c r="K104" s="5" t="s">
        <v>283</v>
      </c>
      <c r="N104" s="5" t="s">
        <v>436</v>
      </c>
      <c r="O104" s="5"/>
      <c r="Q104" s="106" t="str">
        <f>SUMIFS('Term1Effort Tracking'!CompletedWork,'Term1Effort Tracking'!ClosedDate,Z2,'Term1Effort Tracking'!ClosedDate,Z3,'Term1Effort Tracking'!Tags,N104)</f>
        <v>0</v>
      </c>
      <c r="R104" s="106" t="str">
        <f>SUMIFS('Term1Effort Tracking'!CompletedWork,'Term1Effort Tracking'!ClosedDate,AA2,'Term1Effort Tracking'!ClosedDate,AA3,'Term1Effort Tracking'!Tags,N104)</f>
        <v>0</v>
      </c>
      <c r="S104" s="106" t="str">
        <f>SUMIFS('Term1Effort Tracking'!CompletedWork,'Term1Effort Tracking'!ClosedDate,AB2,'Term1Effort Tracking'!ClosedDate,AB3,'Term1Effort Tracking'!Tags,N104)</f>
        <v>0</v>
      </c>
      <c r="T104" s="78" t="str">
        <f>SUMIFS('Term1Effort Tracking'!CompletedWork,'Term1Effort Tracking'!ClosedDate,AC2,'Term1Effort Tracking'!ClosedDate,AC3,'Term1Effort Tracking'!Tags,N104)</f>
        <v>0</v>
      </c>
      <c r="U104" s="78" t="str">
        <f>SUMIFS('Term1Effort Tracking'!CompletedWork,'Term1Effort Tracking'!ClosedDate,AD2,'Term1Effort Tracking'!ClosedDate,AD3,'Term1Effort Tracking'!Tags,N104)</f>
        <v>4</v>
      </c>
      <c r="V104" s="78" t="str">
        <f>SUMIFS('Term1Effort Tracking'!CompletedWork,'Term1Effort Tracking'!ClosedDate,AF3,'Term1Effort Tracking'!Tags,N104)</f>
        <v>0</v>
      </c>
    </row>
    <row r="105">
      <c r="A105" s="5">
        <v>305.0</v>
      </c>
      <c r="B105" s="5" t="s">
        <v>220</v>
      </c>
      <c r="C105" s="5" t="s">
        <v>1004</v>
      </c>
      <c r="D105" s="5" t="s">
        <v>163</v>
      </c>
      <c r="E105" s="5" t="s">
        <v>209</v>
      </c>
      <c r="F105" s="5">
        <v>1.0</v>
      </c>
      <c r="G105" s="5">
        <v>0.0</v>
      </c>
      <c r="H105" s="5">
        <v>0.5</v>
      </c>
      <c r="I105" s="48">
        <v>41990.8458912037</v>
      </c>
      <c r="J105" s="5" t="s">
        <v>101</v>
      </c>
      <c r="K105" s="5" t="s">
        <v>283</v>
      </c>
      <c r="N105" s="5" t="s">
        <v>289</v>
      </c>
      <c r="O105" s="5"/>
      <c r="Q105" s="106" t="str">
        <f>SUMIFS('Term1Effort Tracking'!CompletedWork,'Term1Effort Tracking'!ClosedDate,Z2,'Term1Effort Tracking'!ClosedDate,Z3,'Term1Effort Tracking'!Tags,N105)</f>
        <v>0</v>
      </c>
      <c r="R105" s="106" t="str">
        <f>SUMIFS('Term1Effort Tracking'!CompletedWork,'Term1Effort Tracking'!ClosedDate,AA2,'Term1Effort Tracking'!ClosedDate,AA3,'Term1Effort Tracking'!Tags,N105)</f>
        <v>0</v>
      </c>
      <c r="S105" s="106" t="str">
        <f>SUMIFS('Term1Effort Tracking'!CompletedWork,'Term1Effort Tracking'!ClosedDate,AB2,'Term1Effort Tracking'!ClosedDate,AB3,'Term1Effort Tracking'!Tags,N105)</f>
        <v>0</v>
      </c>
      <c r="T105" s="78" t="str">
        <f>SUMIFS('Term1Effort Tracking'!CompletedWork,'Term1Effort Tracking'!ClosedDate,AC2,'Term1Effort Tracking'!ClosedDate,AC3,'Term1Effort Tracking'!Tags,N105)</f>
        <v>0</v>
      </c>
      <c r="U105" s="78" t="str">
        <f>SUMIFS('Term1Effort Tracking'!CompletedWork,'Term1Effort Tracking'!ClosedDate,AD2,'Term1Effort Tracking'!ClosedDate,AD3,'Term1Effort Tracking'!Tags,N105)</f>
        <v>24.5</v>
      </c>
      <c r="V105" s="78" t="str">
        <f>SUMIFS('Term1Effort Tracking'!CompletedWork,'Term1Effort Tracking'!ClosedDate,AF3,'Term1Effort Tracking'!Tags,N105)</f>
        <v>0</v>
      </c>
    </row>
    <row r="106">
      <c r="A106" s="5">
        <v>304.0</v>
      </c>
      <c r="B106" s="5" t="s">
        <v>220</v>
      </c>
      <c r="C106" s="5" t="s">
        <v>1004</v>
      </c>
      <c r="D106" s="5" t="s">
        <v>163</v>
      </c>
      <c r="E106" s="5" t="s">
        <v>76</v>
      </c>
      <c r="F106" s="5">
        <v>1.0</v>
      </c>
      <c r="G106" s="5">
        <v>0.0</v>
      </c>
      <c r="H106" s="5">
        <v>0.5</v>
      </c>
      <c r="I106" s="48">
        <v>41990.84576388889</v>
      </c>
      <c r="J106" s="5" t="s">
        <v>101</v>
      </c>
      <c r="K106" s="5" t="s">
        <v>283</v>
      </c>
      <c r="N106" s="5" t="s">
        <v>451</v>
      </c>
      <c r="O106" s="5"/>
      <c r="Q106" s="106" t="str">
        <f>SUMIFS('Term1Effort Tracking'!CompletedWork,'Term1Effort Tracking'!ClosedDate,Z2,'Term1Effort Tracking'!ClosedDate,Z3,'Term1Effort Tracking'!Tags,N106)</f>
        <v>0</v>
      </c>
      <c r="R106" s="106" t="str">
        <f>SUMIFS('Term1Effort Tracking'!CompletedWork,'Term1Effort Tracking'!ClosedDate,AA2,'Term1Effort Tracking'!ClosedDate,AA3,'Term1Effort Tracking'!Tags,N106)</f>
        <v>1.25</v>
      </c>
      <c r="S106" s="106" t="str">
        <f>SUMIFS('Term1Effort Tracking'!CompletedWork,'Term1Effort Tracking'!ClosedDate,AB2,'Term1Effort Tracking'!ClosedDate,AB3,'Term1Effort Tracking'!Tags,N106)</f>
        <v>2.5</v>
      </c>
      <c r="T106" s="78" t="str">
        <f>SUMIFS('Term1Effort Tracking'!CompletedWork,'Term1Effort Tracking'!ClosedDate,AC2,'Term1Effort Tracking'!ClosedDate,AC3,'Term1Effort Tracking'!Tags,N106)</f>
        <v>5</v>
      </c>
      <c r="U106" s="78" t="str">
        <f>SUMIFS('Term1Effort Tracking'!CompletedWork,'Term1Effort Tracking'!ClosedDate,AD2,'Term1Effort Tracking'!ClosedDate,AD3,'Term1Effort Tracking'!Tags,N106)</f>
        <v>3.75</v>
      </c>
      <c r="V106" s="78" t="str">
        <f>SUMIFS('Term1Effort Tracking'!CompletedWork,'Term1Effort Tracking'!ClosedDate,AF3,'Term1Effort Tracking'!Tags,N106)</f>
        <v>0</v>
      </c>
    </row>
    <row r="107">
      <c r="A107" s="5">
        <v>303.0</v>
      </c>
      <c r="B107" s="5" t="s">
        <v>220</v>
      </c>
      <c r="C107" s="5" t="s">
        <v>1004</v>
      </c>
      <c r="D107" s="5" t="s">
        <v>163</v>
      </c>
      <c r="E107" s="5" t="s">
        <v>191</v>
      </c>
      <c r="F107" s="5">
        <v>1.0</v>
      </c>
      <c r="G107" s="5">
        <v>0.0</v>
      </c>
      <c r="H107" s="5">
        <v>0.5</v>
      </c>
      <c r="I107" s="48">
        <v>41990.845659722225</v>
      </c>
      <c r="J107" s="5" t="s">
        <v>101</v>
      </c>
      <c r="K107" s="5" t="s">
        <v>283</v>
      </c>
      <c r="N107" s="5" t="s">
        <v>456</v>
      </c>
      <c r="O107" s="5"/>
      <c r="Q107" s="106" t="str">
        <f>SUMIFS('Term1Effort Tracking'!CompletedWork,'Term1Effort Tracking'!ClosedDate,Z2,'Term1Effort Tracking'!ClosedDate,Z3,'Term1Effort Tracking'!Tags,N107)</f>
        <v>0</v>
      </c>
      <c r="R107" s="106" t="str">
        <f>SUMIFS('Term1Effort Tracking'!CompletedWork,'Term1Effort Tracking'!ClosedDate,AA2,'Term1Effort Tracking'!ClosedDate,AA3,'Term1Effort Tracking'!Tags,N107)</f>
        <v>0</v>
      </c>
      <c r="S107" s="106" t="str">
        <f>SUMIFS('Term1Effort Tracking'!CompletedWork,'Term1Effort Tracking'!ClosedDate,AB2,'Term1Effort Tracking'!ClosedDate,AB3,'Term1Effort Tracking'!Tags,N107)</f>
        <v>0</v>
      </c>
      <c r="T107" s="78" t="str">
        <f>SUMIFS('Term1Effort Tracking'!CompletedWork,'Term1Effort Tracking'!ClosedDate,AC2,'Term1Effort Tracking'!ClosedDate,AC3,'Term1Effort Tracking'!Tags,N107)</f>
        <v>0</v>
      </c>
      <c r="U107" s="78" t="str">
        <f>SUMIFS('Term1Effort Tracking'!CompletedWork,'Term1Effort Tracking'!ClosedDate,AD2,'Term1Effort Tracking'!ClosedDate,AD3,'Term1Effort Tracking'!Tags,N107)</f>
        <v>7.75</v>
      </c>
      <c r="V107" s="78" t="str">
        <f>SUMIFS('Term1Effort Tracking'!CompletedWork,'Term1Effort Tracking'!ClosedDate,AF3,'Term1Effort Tracking'!Tags,N107)</f>
        <v>0</v>
      </c>
    </row>
    <row r="108">
      <c r="A108" s="5">
        <v>267.0</v>
      </c>
      <c r="B108" s="5" t="s">
        <v>220</v>
      </c>
      <c r="C108" s="5" t="s">
        <v>1039</v>
      </c>
      <c r="D108" s="5" t="s">
        <v>163</v>
      </c>
      <c r="E108" s="5" t="s">
        <v>211</v>
      </c>
      <c r="F108" s="5">
        <v>0.5</v>
      </c>
      <c r="G108" s="5">
        <v>0.0</v>
      </c>
      <c r="H108" s="5">
        <v>0.0</v>
      </c>
      <c r="I108" s="48">
        <v>41990.78538194444</v>
      </c>
      <c r="J108" s="5" t="s">
        <v>101</v>
      </c>
      <c r="K108" s="5" t="s">
        <v>1040</v>
      </c>
      <c r="N108" s="93" t="s">
        <v>457</v>
      </c>
      <c r="O108" s="5"/>
      <c r="Q108" s="106" t="str">
        <f>SUMIFS('Term1Effort Tracking'!CompletedWork,'Term1Effort Tracking'!ClosedDate,Z2,'Term1Effort Tracking'!ClosedDate,Z3,'Term1Effort Tracking'!Tags,N108)</f>
        <v>0</v>
      </c>
      <c r="R108" s="106" t="str">
        <f>SUMIFS('Term1Effort Tracking'!CompletedWork,'Term1Effort Tracking'!ClosedDate,AA2,'Term1Effort Tracking'!ClosedDate,AA3,'Term1Effort Tracking'!Tags,N108)</f>
        <v>0</v>
      </c>
      <c r="S108" s="106" t="str">
        <f>SUMIFS('Term1Effort Tracking'!CompletedWork,'Term1Effort Tracking'!ClosedDate,AB2,'Term1Effort Tracking'!ClosedDate,AB3,'Term1Effort Tracking'!Tags,N108)</f>
        <v>0</v>
      </c>
      <c r="T108" s="78" t="str">
        <f>SUMIFS('Term1Effort Tracking'!CompletedWork,'Term1Effort Tracking'!ClosedDate,AC2,'Term1Effort Tracking'!ClosedDate,AC3,'Term1Effort Tracking'!Tags,N108)</f>
        <v>0</v>
      </c>
      <c r="U108" s="78" t="str">
        <f>SUMIFS('Term1Effort Tracking'!CompletedWork,'Term1Effort Tracking'!ClosedDate,AD2,'Term1Effort Tracking'!ClosedDate,AD3,'Term1Effort Tracking'!Tags,N108)</f>
        <v>0</v>
      </c>
      <c r="V108" s="78" t="str">
        <f>SUMIFS('Term1Effort Tracking'!CompletedWork,'Term1Effort Tracking'!ClosedDate,AF3,'Term1Effort Tracking'!Tags,N108)</f>
        <v>0</v>
      </c>
    </row>
    <row r="109">
      <c r="A109" s="5">
        <v>266.0</v>
      </c>
      <c r="B109" s="5" t="s">
        <v>220</v>
      </c>
      <c r="C109" s="5" t="s">
        <v>1039</v>
      </c>
      <c r="D109" s="5" t="s">
        <v>163</v>
      </c>
      <c r="E109" s="5" t="s">
        <v>209</v>
      </c>
      <c r="F109" s="5">
        <v>0.5</v>
      </c>
      <c r="G109" s="5">
        <v>0.0</v>
      </c>
      <c r="H109" s="5">
        <v>0.33</v>
      </c>
      <c r="I109" s="48">
        <v>41990.785266203704</v>
      </c>
      <c r="J109" s="5" t="s">
        <v>101</v>
      </c>
      <c r="K109" s="5" t="s">
        <v>1040</v>
      </c>
      <c r="N109" s="5" t="s">
        <v>172</v>
      </c>
      <c r="O109" s="5"/>
      <c r="Q109" s="106" t="str">
        <f>SUMIFS('Term1Effort Tracking'!CompletedWork,'Term1Effort Tracking'!ClosedDate,Z2,'Term1Effort Tracking'!ClosedDate,Z3,'Term1Effort Tracking'!Tags,N109)</f>
        <v>0</v>
      </c>
      <c r="R109" s="106" t="str">
        <f>SUMIFS('Term1Effort Tracking'!CompletedWork,'Term1Effort Tracking'!ClosedDate,AA2,'Term1Effort Tracking'!ClosedDate,AA3,'Term1Effort Tracking'!Tags,N109)</f>
        <v>9</v>
      </c>
      <c r="S109" s="106" t="str">
        <f>SUMIFS('Term1Effort Tracking'!CompletedWork,'Term1Effort Tracking'!ClosedDate,AB2,'Term1Effort Tracking'!ClosedDate,AB3,'Term1Effort Tracking'!Tags,N109)</f>
        <v>0</v>
      </c>
      <c r="T109" s="78" t="str">
        <f>SUMIFS('Term1Effort Tracking'!CompletedWork,'Term1Effort Tracking'!ClosedDate,AC2,'Term1Effort Tracking'!ClosedDate,AC3,'Term1Effort Tracking'!Tags,N109)</f>
        <v>11</v>
      </c>
      <c r="U109" s="78" t="str">
        <f>SUMIFS('Term1Effort Tracking'!CompletedWork,'Term1Effort Tracking'!ClosedDate,AD2,'Term1Effort Tracking'!ClosedDate,AD3,'Term1Effort Tracking'!Tags,N109)</f>
        <v>0</v>
      </c>
      <c r="V109" s="78" t="str">
        <f>SUMIFS('Term1Effort Tracking'!CompletedWork,'Term1Effort Tracking'!ClosedDate,AF3,'Term1Effort Tracking'!Tags,N109)</f>
        <v>0</v>
      </c>
    </row>
    <row r="110">
      <c r="A110" s="5">
        <v>265.0</v>
      </c>
      <c r="B110" s="5" t="s">
        <v>220</v>
      </c>
      <c r="C110" s="5" t="s">
        <v>1039</v>
      </c>
      <c r="D110" s="5" t="s">
        <v>163</v>
      </c>
      <c r="E110" s="5" t="s">
        <v>76</v>
      </c>
      <c r="F110" s="5">
        <v>0.5</v>
      </c>
      <c r="G110" s="5">
        <v>0.0</v>
      </c>
      <c r="H110" s="5">
        <v>0.33</v>
      </c>
      <c r="I110" s="48">
        <v>41990.78512731481</v>
      </c>
      <c r="J110" s="5" t="s">
        <v>101</v>
      </c>
      <c r="K110" s="5" t="s">
        <v>1040</v>
      </c>
      <c r="N110" s="5" t="s">
        <v>468</v>
      </c>
      <c r="O110" s="5"/>
      <c r="Q110" s="80" t="str">
        <f>SUMIFS('Term1Effort Tracking'!CompletedWork,'Term1Effort Tracking'!ClosedDate,Z2,'Term1Effort Tracking'!ClosedDate,Z3,'Term1Effort Tracking'!Tags,N110)</f>
        <v>0</v>
      </c>
      <c r="R110" s="80" t="str">
        <f>SUMIFS('Term1Effort Tracking'!CompletedWork,'Term1Effort Tracking'!ClosedDate,AA2,'Term1Effort Tracking'!ClosedDate,AA3,'Term1Effort Tracking'!Tags,N110)</f>
        <v>0</v>
      </c>
      <c r="S110" s="80" t="str">
        <f>SUMIFS('Term1Effort Tracking'!CompletedWork,'Term1Effort Tracking'!ClosedDate,AB2,'Term1Effort Tracking'!ClosedDate,AB3,'Term1Effort Tracking'!Tags,N110)</f>
        <v>4</v>
      </c>
      <c r="T110" s="84" t="str">
        <f>SUMIFS('Term1Effort Tracking'!CompletedWork,'Term1Effort Tracking'!ClosedDate,AC2,'Term1Effort Tracking'!ClosedDate,AC3,'Term1Effort Tracking'!Tags,N110)</f>
        <v>4</v>
      </c>
      <c r="U110" s="84" t="str">
        <f>SUMIFS('Term1Effort Tracking'!CompletedWork,'Term1Effort Tracking'!ClosedDate,AD2,'Term1Effort Tracking'!ClosedDate,AD3,'Term1Effort Tracking'!Tags,N110)</f>
        <v>0</v>
      </c>
      <c r="V110" s="84" t="str">
        <f>SUMIFS('Term1Effort Tracking'!CompletedWork,'Term1Effort Tracking'!ClosedDate,AF3,'Term1Effort Tracking'!Tags,N110)</f>
        <v>0</v>
      </c>
    </row>
    <row r="111">
      <c r="A111" s="5">
        <v>264.0</v>
      </c>
      <c r="B111" s="5" t="s">
        <v>220</v>
      </c>
      <c r="C111" s="5" t="s">
        <v>1039</v>
      </c>
      <c r="D111" s="5" t="s">
        <v>163</v>
      </c>
      <c r="E111" s="5" t="s">
        <v>191</v>
      </c>
      <c r="F111" s="5">
        <v>1.0</v>
      </c>
      <c r="G111" s="5">
        <v>0.0</v>
      </c>
      <c r="H111" s="5">
        <v>0.88</v>
      </c>
      <c r="I111" s="48">
        <v>41990.785046296296</v>
      </c>
      <c r="J111" s="5" t="s">
        <v>101</v>
      </c>
      <c r="K111" s="5" t="s">
        <v>1040</v>
      </c>
      <c r="Q111" s="3"/>
      <c r="R111" s="3"/>
      <c r="S111" s="3"/>
    </row>
    <row r="112">
      <c r="A112" s="5">
        <v>302.0</v>
      </c>
      <c r="B112" s="5" t="s">
        <v>220</v>
      </c>
      <c r="C112" s="5" t="s">
        <v>1075</v>
      </c>
      <c r="D112" s="5" t="s">
        <v>163</v>
      </c>
      <c r="E112" s="5" t="s">
        <v>191</v>
      </c>
      <c r="F112" s="5">
        <v>0.25</v>
      </c>
      <c r="G112" s="5">
        <v>0.0</v>
      </c>
      <c r="H112" s="5">
        <v>0.25</v>
      </c>
      <c r="I112" s="48">
        <v>41990.74012731481</v>
      </c>
      <c r="J112" s="5" t="s">
        <v>101</v>
      </c>
      <c r="K112" s="5" t="s">
        <v>292</v>
      </c>
      <c r="N112" s="5" t="s">
        <v>44</v>
      </c>
      <c r="Q112" s="107" t="str">
        <f t="shared" ref="Q112:V112" si="2">SUM(Q95:Q109)</f>
        <v>38.13</v>
      </c>
      <c r="R112" s="107" t="str">
        <f t="shared" si="2"/>
        <v>51.161</v>
      </c>
      <c r="S112" s="107" t="str">
        <f t="shared" si="2"/>
        <v>44.5</v>
      </c>
      <c r="T112" s="5" t="str">
        <f t="shared" si="2"/>
        <v>224.7336333</v>
      </c>
      <c r="U112" s="5" t="str">
        <f t="shared" si="2"/>
        <v>119.8003</v>
      </c>
      <c r="V112" s="5" t="str">
        <f t="shared" si="2"/>
        <v>0</v>
      </c>
    </row>
    <row r="113">
      <c r="A113" s="5">
        <v>296.0</v>
      </c>
      <c r="B113" s="5" t="s">
        <v>220</v>
      </c>
      <c r="C113" s="5" t="s">
        <v>1079</v>
      </c>
      <c r="D113" s="5" t="s">
        <v>163</v>
      </c>
      <c r="E113" s="5" t="s">
        <v>191</v>
      </c>
      <c r="F113" s="5">
        <v>1.0</v>
      </c>
      <c r="G113" s="5">
        <v>0.0</v>
      </c>
      <c r="H113" s="5">
        <v>0.5</v>
      </c>
      <c r="I113" s="48">
        <v>41990.70421296296</v>
      </c>
      <c r="J113" s="5" t="s">
        <v>101</v>
      </c>
      <c r="K113" s="5" t="s">
        <v>375</v>
      </c>
      <c r="N113" s="5"/>
      <c r="Q113" s="70"/>
    </row>
    <row r="114">
      <c r="A114" s="5">
        <v>301.0</v>
      </c>
      <c r="B114" s="5" t="s">
        <v>220</v>
      </c>
      <c r="C114" s="5" t="s">
        <v>1080</v>
      </c>
      <c r="D114" s="5" t="s">
        <v>163</v>
      </c>
      <c r="E114" s="5" t="s">
        <v>76</v>
      </c>
      <c r="F114" s="5">
        <v>0.5</v>
      </c>
      <c r="G114" s="5">
        <v>0.0</v>
      </c>
      <c r="H114" s="5">
        <v>0.5</v>
      </c>
      <c r="I114" s="48">
        <v>41989.99400462963</v>
      </c>
      <c r="J114" s="5" t="s">
        <v>101</v>
      </c>
      <c r="K114" s="5"/>
    </row>
    <row r="115">
      <c r="A115" s="5">
        <v>300.0</v>
      </c>
      <c r="B115" s="5" t="s">
        <v>220</v>
      </c>
      <c r="C115" s="5" t="s">
        <v>1081</v>
      </c>
      <c r="D115" s="5" t="s">
        <v>163</v>
      </c>
      <c r="E115" s="5" t="s">
        <v>209</v>
      </c>
      <c r="F115" s="5">
        <v>2.0</v>
      </c>
      <c r="G115" s="5">
        <v>0.0</v>
      </c>
      <c r="H115" s="5">
        <v>1.5</v>
      </c>
      <c r="I115" s="48">
        <v>41989.93503472222</v>
      </c>
      <c r="J115" s="5" t="s">
        <v>101</v>
      </c>
      <c r="K115" s="5" t="s">
        <v>292</v>
      </c>
      <c r="N115" s="5"/>
    </row>
    <row r="116">
      <c r="A116" s="5">
        <v>299.0</v>
      </c>
      <c r="B116" s="5" t="s">
        <v>220</v>
      </c>
      <c r="C116" s="5" t="s">
        <v>1084</v>
      </c>
      <c r="D116" s="5" t="s">
        <v>163</v>
      </c>
      <c r="E116" s="5" t="s">
        <v>76</v>
      </c>
      <c r="F116" s="5">
        <v>0.5</v>
      </c>
      <c r="G116" s="5">
        <v>0.0</v>
      </c>
      <c r="H116" s="5">
        <v>1.0</v>
      </c>
      <c r="I116" s="48">
        <v>41989.92289351852</v>
      </c>
      <c r="J116" s="5" t="s">
        <v>101</v>
      </c>
      <c r="K116" s="5" t="s">
        <v>292</v>
      </c>
    </row>
    <row r="117">
      <c r="A117" s="5">
        <v>298.0</v>
      </c>
      <c r="B117" s="5" t="s">
        <v>220</v>
      </c>
      <c r="C117" s="5" t="s">
        <v>1085</v>
      </c>
      <c r="D117" s="5" t="s">
        <v>163</v>
      </c>
      <c r="E117" s="5" t="s">
        <v>191</v>
      </c>
      <c r="F117" s="5">
        <v>0.5</v>
      </c>
      <c r="G117" s="5">
        <v>0.0</v>
      </c>
      <c r="H117" s="5">
        <v>0.5</v>
      </c>
      <c r="I117" s="48">
        <v>41989.77731481481</v>
      </c>
      <c r="J117" s="5" t="s">
        <v>495</v>
      </c>
      <c r="K117" s="5" t="s">
        <v>292</v>
      </c>
    </row>
    <row r="118">
      <c r="A118" s="5">
        <v>262.0</v>
      </c>
      <c r="B118" s="5" t="s">
        <v>220</v>
      </c>
      <c r="C118" s="5" t="s">
        <v>1086</v>
      </c>
      <c r="D118" s="5" t="s">
        <v>163</v>
      </c>
      <c r="E118" s="5" t="s">
        <v>76</v>
      </c>
      <c r="F118" s="5">
        <v>1.0</v>
      </c>
      <c r="G118" s="5">
        <v>0.0</v>
      </c>
      <c r="H118" s="5">
        <v>3.0</v>
      </c>
      <c r="I118" s="48">
        <v>41989.76515046296</v>
      </c>
      <c r="J118" s="5" t="s">
        <v>101</v>
      </c>
      <c r="K118" s="5" t="s">
        <v>289</v>
      </c>
    </row>
    <row r="119">
      <c r="A119" s="5">
        <v>297.0</v>
      </c>
      <c r="B119" s="5" t="s">
        <v>220</v>
      </c>
      <c r="C119" s="5" t="s">
        <v>1089</v>
      </c>
      <c r="D119" s="5" t="s">
        <v>163</v>
      </c>
      <c r="E119" s="5" t="s">
        <v>76</v>
      </c>
      <c r="F119" s="5">
        <v>2.0</v>
      </c>
      <c r="G119" s="5">
        <v>0.0</v>
      </c>
      <c r="H119" s="5">
        <v>2.0</v>
      </c>
      <c r="I119" s="48">
        <v>41989.76503472222</v>
      </c>
      <c r="J119" s="5" t="s">
        <v>101</v>
      </c>
      <c r="K119" s="5" t="s">
        <v>364</v>
      </c>
    </row>
    <row r="120">
      <c r="A120" s="5">
        <v>292.0</v>
      </c>
      <c r="B120" s="5" t="s">
        <v>220</v>
      </c>
      <c r="C120" s="5" t="s">
        <v>1090</v>
      </c>
      <c r="D120" s="5" t="s">
        <v>163</v>
      </c>
      <c r="E120" s="5" t="s">
        <v>191</v>
      </c>
      <c r="F120" s="5">
        <v>2.0</v>
      </c>
      <c r="G120" s="5">
        <v>0.0</v>
      </c>
      <c r="H120" s="5">
        <v>3.0</v>
      </c>
      <c r="I120" s="48">
        <v>41988.878483796296</v>
      </c>
      <c r="J120" s="5" t="s">
        <v>101</v>
      </c>
      <c r="K120" s="5" t="s">
        <v>349</v>
      </c>
    </row>
    <row r="121">
      <c r="A121" s="5">
        <v>295.0</v>
      </c>
      <c r="B121" s="5" t="s">
        <v>220</v>
      </c>
      <c r="C121" s="5" t="s">
        <v>1090</v>
      </c>
      <c r="D121" s="5" t="s">
        <v>163</v>
      </c>
      <c r="E121" s="5" t="s">
        <v>211</v>
      </c>
      <c r="F121" s="5">
        <v>2.0</v>
      </c>
      <c r="G121" s="5">
        <v>0.0</v>
      </c>
      <c r="H121" s="5">
        <v>3.0</v>
      </c>
      <c r="I121" s="48">
        <v>41988.87834490741</v>
      </c>
      <c r="J121" s="5" t="s">
        <v>101</v>
      </c>
      <c r="K121" s="5" t="s">
        <v>349</v>
      </c>
    </row>
    <row r="122">
      <c r="A122" s="5">
        <v>294.0</v>
      </c>
      <c r="B122" s="5" t="s">
        <v>220</v>
      </c>
      <c r="C122" s="5" t="s">
        <v>1090</v>
      </c>
      <c r="D122" s="5" t="s">
        <v>163</v>
      </c>
      <c r="E122" s="5" t="s">
        <v>209</v>
      </c>
      <c r="F122" s="5">
        <v>2.0</v>
      </c>
      <c r="G122" s="5">
        <v>0.0</v>
      </c>
      <c r="H122" s="5">
        <v>3.0</v>
      </c>
      <c r="I122" s="48">
        <v>41988.87799768519</v>
      </c>
      <c r="J122" s="5" t="s">
        <v>101</v>
      </c>
      <c r="K122" s="5" t="s">
        <v>349</v>
      </c>
    </row>
    <row r="123">
      <c r="A123" s="5">
        <v>293.0</v>
      </c>
      <c r="B123" s="5" t="s">
        <v>220</v>
      </c>
      <c r="C123" s="5" t="s">
        <v>1090</v>
      </c>
      <c r="D123" s="5" t="s">
        <v>163</v>
      </c>
      <c r="E123" s="5" t="s">
        <v>76</v>
      </c>
      <c r="F123" s="5">
        <v>2.0</v>
      </c>
      <c r="G123" s="5">
        <v>0.0</v>
      </c>
      <c r="H123" s="5">
        <v>3.0</v>
      </c>
      <c r="I123" s="48">
        <v>41988.8777662037</v>
      </c>
      <c r="J123" s="5" t="s">
        <v>101</v>
      </c>
      <c r="K123" s="5" t="s">
        <v>349</v>
      </c>
    </row>
    <row r="124">
      <c r="A124" s="5">
        <v>291.0</v>
      </c>
      <c r="B124" s="5" t="s">
        <v>220</v>
      </c>
      <c r="C124" s="5" t="s">
        <v>1097</v>
      </c>
      <c r="D124" s="5" t="s">
        <v>163</v>
      </c>
      <c r="E124" s="5" t="s">
        <v>76</v>
      </c>
      <c r="F124" s="5">
        <v>1.0</v>
      </c>
      <c r="G124" s="5">
        <v>0.0</v>
      </c>
      <c r="H124" s="5">
        <v>3.0</v>
      </c>
      <c r="I124" s="48">
        <v>41986.59731481481</v>
      </c>
      <c r="J124" s="5" t="s">
        <v>101</v>
      </c>
      <c r="K124" s="5" t="s">
        <v>364</v>
      </c>
    </row>
    <row r="125">
      <c r="A125" s="5">
        <v>288.0</v>
      </c>
      <c r="B125" s="5" t="s">
        <v>220</v>
      </c>
      <c r="C125" s="5" t="s">
        <v>1098</v>
      </c>
      <c r="D125" s="5" t="s">
        <v>163</v>
      </c>
      <c r="E125" s="5" t="s">
        <v>76</v>
      </c>
      <c r="F125" s="5">
        <v>1.5</v>
      </c>
      <c r="G125" s="5">
        <v>0.0</v>
      </c>
      <c r="H125" s="5">
        <v>1.5</v>
      </c>
      <c r="I125" s="48">
        <v>41986.596342592595</v>
      </c>
      <c r="J125" s="5" t="s">
        <v>101</v>
      </c>
      <c r="K125" s="5" t="s">
        <v>388</v>
      </c>
    </row>
    <row r="126">
      <c r="A126" s="5">
        <v>290.0</v>
      </c>
      <c r="B126" s="5" t="s">
        <v>220</v>
      </c>
      <c r="C126" s="5" t="s">
        <v>1102</v>
      </c>
      <c r="D126" s="5" t="s">
        <v>163</v>
      </c>
      <c r="E126" s="5" t="s">
        <v>191</v>
      </c>
      <c r="F126" s="5">
        <v>0.75</v>
      </c>
      <c r="G126" s="5">
        <v>0.0</v>
      </c>
      <c r="H126" s="5">
        <v>1.0</v>
      </c>
      <c r="I126" s="48">
        <v>41985.78821759259</v>
      </c>
      <c r="J126" s="5" t="s">
        <v>101</v>
      </c>
      <c r="K126" s="5" t="s">
        <v>456</v>
      </c>
    </row>
    <row r="127">
      <c r="A127" s="5">
        <v>289.0</v>
      </c>
      <c r="B127" s="5" t="s">
        <v>220</v>
      </c>
      <c r="C127" s="5" t="s">
        <v>1098</v>
      </c>
      <c r="D127" s="5" t="s">
        <v>163</v>
      </c>
      <c r="E127" s="5" t="s">
        <v>191</v>
      </c>
      <c r="F127" s="5">
        <v>1.5</v>
      </c>
      <c r="G127" s="5">
        <v>0.0</v>
      </c>
      <c r="H127" s="5">
        <v>1.5</v>
      </c>
      <c r="I127" s="48">
        <v>41985.502847222226</v>
      </c>
      <c r="J127" s="5" t="s">
        <v>101</v>
      </c>
      <c r="K127" s="5" t="s">
        <v>388</v>
      </c>
    </row>
    <row r="128">
      <c r="A128" s="5">
        <v>287.0</v>
      </c>
      <c r="B128" s="5" t="s">
        <v>220</v>
      </c>
      <c r="C128" s="5" t="s">
        <v>1103</v>
      </c>
      <c r="D128" s="5" t="s">
        <v>163</v>
      </c>
      <c r="E128" s="5" t="s">
        <v>76</v>
      </c>
      <c r="F128" s="5">
        <v>0.5</v>
      </c>
      <c r="G128" s="5">
        <v>0.0</v>
      </c>
      <c r="H128" s="5">
        <v>0.5</v>
      </c>
      <c r="I128" s="48">
        <v>41985.07892361111</v>
      </c>
      <c r="J128" s="5" t="s">
        <v>101</v>
      </c>
      <c r="K128" s="5" t="s">
        <v>364</v>
      </c>
    </row>
    <row r="129">
      <c r="A129" s="5">
        <v>286.0</v>
      </c>
      <c r="B129" s="5" t="s">
        <v>220</v>
      </c>
      <c r="C129" s="5" t="s">
        <v>1106</v>
      </c>
      <c r="D129" s="5" t="s">
        <v>163</v>
      </c>
      <c r="E129" s="5" t="s">
        <v>191</v>
      </c>
      <c r="F129" s="5">
        <v>0.25</v>
      </c>
      <c r="G129" s="5">
        <v>0.0</v>
      </c>
      <c r="H129" s="5">
        <v>0.25</v>
      </c>
      <c r="I129" s="48">
        <v>41985.01629629629</v>
      </c>
      <c r="J129" s="5" t="s">
        <v>101</v>
      </c>
      <c r="K129" s="5" t="s">
        <v>364</v>
      </c>
    </row>
    <row r="130">
      <c r="A130" s="5">
        <v>279.0</v>
      </c>
      <c r="B130" s="5" t="s">
        <v>220</v>
      </c>
      <c r="C130" s="5" t="s">
        <v>1109</v>
      </c>
      <c r="D130" s="5" t="s">
        <v>163</v>
      </c>
      <c r="E130" s="5" t="s">
        <v>191</v>
      </c>
      <c r="F130" s="5">
        <v>2.0</v>
      </c>
      <c r="G130" s="5">
        <v>1.0</v>
      </c>
      <c r="H130" s="5">
        <v>2.917</v>
      </c>
      <c r="I130" s="48">
        <v>41985.01211805556</v>
      </c>
      <c r="J130" s="5" t="s">
        <v>101</v>
      </c>
      <c r="K130" s="5" t="s">
        <v>364</v>
      </c>
    </row>
    <row r="131">
      <c r="A131" s="5">
        <v>285.0</v>
      </c>
      <c r="B131" s="5" t="s">
        <v>220</v>
      </c>
      <c r="C131" s="5" t="s">
        <v>1078</v>
      </c>
      <c r="D131" s="5" t="s">
        <v>163</v>
      </c>
      <c r="E131" s="5" t="s">
        <v>209</v>
      </c>
      <c r="F131" s="5">
        <v>0.5</v>
      </c>
      <c r="G131" s="5">
        <v>0.0</v>
      </c>
      <c r="H131" s="5">
        <v>0.5</v>
      </c>
      <c r="I131" s="48">
        <v>41984.88267361111</v>
      </c>
      <c r="J131" s="5" t="s">
        <v>101</v>
      </c>
      <c r="K131" s="5" t="s">
        <v>388</v>
      </c>
    </row>
    <row r="132">
      <c r="A132" s="5">
        <v>284.0</v>
      </c>
      <c r="B132" s="5" t="s">
        <v>220</v>
      </c>
      <c r="C132" s="5" t="s">
        <v>1078</v>
      </c>
      <c r="D132" s="5" t="s">
        <v>163</v>
      </c>
      <c r="E132" s="5" t="s">
        <v>191</v>
      </c>
      <c r="F132" s="5">
        <v>0.5</v>
      </c>
      <c r="G132" s="5">
        <v>0.0</v>
      </c>
      <c r="H132" s="5">
        <v>0.5</v>
      </c>
      <c r="I132" s="48">
        <v>41984.88245370371</v>
      </c>
      <c r="J132" s="5" t="s">
        <v>101</v>
      </c>
      <c r="K132" s="5" t="s">
        <v>388</v>
      </c>
    </row>
    <row r="133">
      <c r="A133" s="5">
        <v>281.0</v>
      </c>
      <c r="B133" s="5" t="s">
        <v>220</v>
      </c>
      <c r="C133" s="5" t="s">
        <v>1112</v>
      </c>
      <c r="D133" s="5" t="s">
        <v>163</v>
      </c>
      <c r="E133" s="5" t="s">
        <v>76</v>
      </c>
      <c r="F133" s="5">
        <v>0.5</v>
      </c>
      <c r="G133" s="5">
        <v>0.0</v>
      </c>
      <c r="H133" s="5">
        <v>0.5</v>
      </c>
      <c r="I133" s="48">
        <v>41984.6794212963</v>
      </c>
      <c r="J133" s="5" t="s">
        <v>101</v>
      </c>
      <c r="K133" s="5" t="s">
        <v>292</v>
      </c>
    </row>
    <row r="134">
      <c r="A134" s="5">
        <v>280.0</v>
      </c>
      <c r="B134" s="5" t="s">
        <v>220</v>
      </c>
      <c r="C134" s="5" t="s">
        <v>1113</v>
      </c>
      <c r="D134" s="5" t="s">
        <v>163</v>
      </c>
      <c r="E134" s="5" t="s">
        <v>76</v>
      </c>
      <c r="F134" s="5">
        <v>2.0</v>
      </c>
      <c r="G134" s="5">
        <v>0.0</v>
      </c>
      <c r="H134" s="5">
        <v>6.0</v>
      </c>
      <c r="I134" s="48">
        <v>41984.669756944444</v>
      </c>
      <c r="J134" s="5" t="s">
        <v>101</v>
      </c>
      <c r="K134" s="5" t="s">
        <v>364</v>
      </c>
    </row>
    <row r="135">
      <c r="A135" s="5">
        <v>248.0</v>
      </c>
      <c r="B135" s="5" t="s">
        <v>220</v>
      </c>
      <c r="C135" s="5" t="s">
        <v>1114</v>
      </c>
      <c r="D135" s="5" t="s">
        <v>163</v>
      </c>
      <c r="E135" s="5" t="s">
        <v>76</v>
      </c>
      <c r="F135" s="5">
        <v>0.75</v>
      </c>
      <c r="G135" s="5">
        <v>0.0</v>
      </c>
      <c r="H135" s="5">
        <v>0.75</v>
      </c>
      <c r="I135" s="48">
        <v>41984.62158564815</v>
      </c>
      <c r="J135" s="5" t="s">
        <v>495</v>
      </c>
      <c r="K135" s="5" t="s">
        <v>364</v>
      </c>
    </row>
    <row r="136">
      <c r="A136" s="5">
        <v>85.0</v>
      </c>
      <c r="B136" s="5" t="s">
        <v>220</v>
      </c>
      <c r="C136" s="5" t="s">
        <v>1115</v>
      </c>
      <c r="D136" s="5" t="s">
        <v>163</v>
      </c>
      <c r="E136" s="5" t="s">
        <v>76</v>
      </c>
      <c r="F136" s="5">
        <v>1.0</v>
      </c>
      <c r="G136" s="5">
        <v>1.0</v>
      </c>
      <c r="H136" s="5">
        <v>0.0</v>
      </c>
      <c r="I136" s="48">
        <v>41984.620358796295</v>
      </c>
      <c r="J136" s="5" t="s">
        <v>659</v>
      </c>
      <c r="K136" s="5" t="s">
        <v>364</v>
      </c>
    </row>
    <row r="137">
      <c r="A137" s="5">
        <v>106.0</v>
      </c>
      <c r="B137" s="5" t="s">
        <v>220</v>
      </c>
      <c r="C137" s="5" t="s">
        <v>1117</v>
      </c>
      <c r="D137" s="5" t="s">
        <v>163</v>
      </c>
      <c r="E137" s="5" t="s">
        <v>211</v>
      </c>
      <c r="F137" s="5"/>
      <c r="G137" s="5"/>
      <c r="H137" s="5"/>
      <c r="I137" s="48">
        <v>41984.620208333334</v>
      </c>
      <c r="J137" s="5" t="s">
        <v>659</v>
      </c>
      <c r="K137" s="5" t="s">
        <v>289</v>
      </c>
    </row>
    <row r="138">
      <c r="A138" s="5">
        <v>278.0</v>
      </c>
      <c r="B138" s="5" t="s">
        <v>220</v>
      </c>
      <c r="C138" s="5" t="s">
        <v>1120</v>
      </c>
      <c r="D138" s="5" t="s">
        <v>163</v>
      </c>
      <c r="E138" s="5" t="s">
        <v>191</v>
      </c>
      <c r="F138" s="5">
        <v>0.25</v>
      </c>
      <c r="G138" s="5">
        <v>0.0</v>
      </c>
      <c r="H138" s="5">
        <v>0.5</v>
      </c>
      <c r="I138" s="48">
        <v>41984.610659722224</v>
      </c>
      <c r="J138" s="5" t="s">
        <v>101</v>
      </c>
      <c r="K138" s="5" t="s">
        <v>364</v>
      </c>
    </row>
    <row r="139">
      <c r="A139" s="5">
        <v>277.0</v>
      </c>
      <c r="B139" s="5" t="s">
        <v>220</v>
      </c>
      <c r="C139" s="5" t="s">
        <v>1122</v>
      </c>
      <c r="D139" s="5" t="s">
        <v>163</v>
      </c>
      <c r="E139" s="5" t="s">
        <v>209</v>
      </c>
      <c r="F139" s="5">
        <v>1.0</v>
      </c>
      <c r="G139" s="5">
        <v>0.0</v>
      </c>
      <c r="H139" s="5">
        <v>1.0</v>
      </c>
      <c r="I139" s="48">
        <v>41983.19688657407</v>
      </c>
      <c r="J139" s="5" t="s">
        <v>101</v>
      </c>
      <c r="K139" s="5"/>
    </row>
    <row r="140">
      <c r="A140" s="5">
        <v>276.0</v>
      </c>
      <c r="B140" s="5" t="s">
        <v>220</v>
      </c>
      <c r="C140" s="5" t="s">
        <v>1123</v>
      </c>
      <c r="D140" s="5" t="s">
        <v>163</v>
      </c>
      <c r="E140" s="5" t="s">
        <v>191</v>
      </c>
      <c r="F140" s="5">
        <v>0.25</v>
      </c>
      <c r="G140" s="5">
        <v>0.0</v>
      </c>
      <c r="H140" s="5">
        <v>0.25</v>
      </c>
      <c r="I140" s="48">
        <v>41983.03355324074</v>
      </c>
      <c r="J140" s="5" t="s">
        <v>101</v>
      </c>
      <c r="K140" s="5" t="s">
        <v>364</v>
      </c>
    </row>
    <row r="141">
      <c r="A141" s="5">
        <v>275.0</v>
      </c>
      <c r="B141" s="5" t="s">
        <v>220</v>
      </c>
      <c r="C141" s="5" t="s">
        <v>1124</v>
      </c>
      <c r="D141" s="5" t="s">
        <v>163</v>
      </c>
      <c r="E141" s="5" t="s">
        <v>191</v>
      </c>
      <c r="F141" s="5">
        <v>0.3</v>
      </c>
      <c r="G141" s="5">
        <v>0.0</v>
      </c>
      <c r="H141" s="5">
        <v>0.3</v>
      </c>
      <c r="I141" s="48">
        <v>41983.02438657408</v>
      </c>
      <c r="J141" s="5" t="s">
        <v>101</v>
      </c>
      <c r="K141" s="5" t="s">
        <v>364</v>
      </c>
    </row>
    <row r="142">
      <c r="A142" s="5">
        <v>274.0</v>
      </c>
      <c r="B142" s="5" t="s">
        <v>220</v>
      </c>
      <c r="C142" s="5" t="s">
        <v>1125</v>
      </c>
      <c r="D142" s="5" t="s">
        <v>163</v>
      </c>
      <c r="E142" s="5" t="s">
        <v>76</v>
      </c>
      <c r="F142" s="5">
        <v>1.0</v>
      </c>
      <c r="G142" s="5">
        <v>0.0</v>
      </c>
      <c r="H142" s="5">
        <v>1.0</v>
      </c>
      <c r="I142" s="48">
        <v>41982.93099537037</v>
      </c>
      <c r="J142" s="5" t="s">
        <v>495</v>
      </c>
      <c r="K142" s="5" t="s">
        <v>292</v>
      </c>
    </row>
    <row r="143">
      <c r="A143" s="5">
        <v>273.0</v>
      </c>
      <c r="B143" s="5" t="s">
        <v>220</v>
      </c>
      <c r="C143" s="5" t="s">
        <v>1127</v>
      </c>
      <c r="D143" s="5" t="s">
        <v>163</v>
      </c>
      <c r="E143" s="5" t="s">
        <v>191</v>
      </c>
      <c r="F143" s="5">
        <v>2.0</v>
      </c>
      <c r="G143" s="5">
        <v>0.0</v>
      </c>
      <c r="H143" s="5">
        <v>0.5</v>
      </c>
      <c r="I143" s="48">
        <v>41982.794641203705</v>
      </c>
      <c r="J143" s="5" t="s">
        <v>101</v>
      </c>
      <c r="K143" s="5" t="s">
        <v>398</v>
      </c>
    </row>
    <row r="144">
      <c r="A144" s="5">
        <v>272.0</v>
      </c>
      <c r="B144" s="5" t="s">
        <v>220</v>
      </c>
      <c r="C144" s="5" t="s">
        <v>1127</v>
      </c>
      <c r="D144" s="5" t="s">
        <v>163</v>
      </c>
      <c r="E144" s="5" t="s">
        <v>209</v>
      </c>
      <c r="F144" s="5">
        <v>2.0</v>
      </c>
      <c r="G144" s="5">
        <v>0.0</v>
      </c>
      <c r="H144" s="5">
        <v>0.5</v>
      </c>
      <c r="I144" s="48">
        <v>41982.79439814815</v>
      </c>
      <c r="J144" s="5" t="s">
        <v>101</v>
      </c>
      <c r="K144" s="5" t="s">
        <v>398</v>
      </c>
    </row>
    <row r="145">
      <c r="A145" s="5">
        <v>260.0</v>
      </c>
      <c r="B145" s="5" t="s">
        <v>220</v>
      </c>
      <c r="C145" s="5" t="s">
        <v>1127</v>
      </c>
      <c r="D145" s="5" t="s">
        <v>163</v>
      </c>
      <c r="E145" s="5" t="s">
        <v>76</v>
      </c>
      <c r="F145" s="5">
        <v>2.0</v>
      </c>
      <c r="G145" s="5">
        <v>0.0</v>
      </c>
      <c r="H145" s="5">
        <v>0.5</v>
      </c>
      <c r="I145" s="48">
        <v>41982.793287037035</v>
      </c>
      <c r="J145" s="5" t="s">
        <v>101</v>
      </c>
      <c r="K145" s="5" t="s">
        <v>398</v>
      </c>
    </row>
    <row r="146">
      <c r="A146" s="5">
        <v>261.0</v>
      </c>
      <c r="B146" s="5" t="s">
        <v>220</v>
      </c>
      <c r="C146" s="5" t="s">
        <v>1127</v>
      </c>
      <c r="D146" s="5" t="s">
        <v>163</v>
      </c>
      <c r="E146" s="5" t="s">
        <v>211</v>
      </c>
      <c r="F146" s="5">
        <v>2.0</v>
      </c>
      <c r="G146" s="5">
        <v>0.0</v>
      </c>
      <c r="H146" s="5">
        <v>0.0</v>
      </c>
      <c r="I146" s="48">
        <v>41982.79305555556</v>
      </c>
      <c r="J146" s="5" t="s">
        <v>101</v>
      </c>
      <c r="K146" s="5" t="s">
        <v>398</v>
      </c>
    </row>
    <row r="147">
      <c r="A147" s="5">
        <v>271.0</v>
      </c>
      <c r="B147" s="5" t="s">
        <v>220</v>
      </c>
      <c r="C147" s="5" t="s">
        <v>1131</v>
      </c>
      <c r="D147" s="5" t="s">
        <v>163</v>
      </c>
      <c r="E147" s="5" t="s">
        <v>191</v>
      </c>
      <c r="F147" s="5">
        <v>1.0</v>
      </c>
      <c r="G147" s="5">
        <v>0.0</v>
      </c>
      <c r="H147" s="5">
        <v>1.0</v>
      </c>
      <c r="I147" s="48">
        <v>41982.788564814815</v>
      </c>
      <c r="J147" s="5" t="s">
        <v>101</v>
      </c>
      <c r="K147" s="5" t="s">
        <v>388</v>
      </c>
    </row>
    <row r="148">
      <c r="A148" s="5">
        <v>270.0</v>
      </c>
      <c r="B148" s="5" t="s">
        <v>220</v>
      </c>
      <c r="C148" s="5" t="s">
        <v>1131</v>
      </c>
      <c r="D148" s="5" t="s">
        <v>163</v>
      </c>
      <c r="E148" s="5" t="s">
        <v>209</v>
      </c>
      <c r="F148" s="5">
        <v>1.0</v>
      </c>
      <c r="G148" s="5">
        <v>0.0</v>
      </c>
      <c r="H148" s="5">
        <v>1.0</v>
      </c>
      <c r="I148" s="48">
        <v>41982.78815972222</v>
      </c>
      <c r="J148" s="5" t="s">
        <v>101</v>
      </c>
      <c r="K148" s="5" t="s">
        <v>388</v>
      </c>
    </row>
    <row r="149">
      <c r="A149" s="5">
        <v>269.0</v>
      </c>
      <c r="B149" s="5" t="s">
        <v>220</v>
      </c>
      <c r="C149" s="5" t="s">
        <v>1131</v>
      </c>
      <c r="D149" s="5" t="s">
        <v>163</v>
      </c>
      <c r="E149" s="5" t="s">
        <v>76</v>
      </c>
      <c r="F149" s="5">
        <v>1.0</v>
      </c>
      <c r="G149" s="5">
        <v>0.0</v>
      </c>
      <c r="H149" s="5">
        <v>1.0</v>
      </c>
      <c r="I149" s="48">
        <v>41982.78796296296</v>
      </c>
      <c r="J149" s="5" t="s">
        <v>101</v>
      </c>
      <c r="K149" s="5" t="s">
        <v>388</v>
      </c>
    </row>
    <row r="150">
      <c r="A150" s="5">
        <v>118.0</v>
      </c>
      <c r="B150" s="5" t="s">
        <v>220</v>
      </c>
      <c r="C150" s="5" t="s">
        <v>1132</v>
      </c>
      <c r="D150" s="5" t="s">
        <v>163</v>
      </c>
      <c r="E150" s="5" t="s">
        <v>76</v>
      </c>
      <c r="F150" s="5">
        <v>1.25</v>
      </c>
      <c r="G150" s="5">
        <v>0.0</v>
      </c>
      <c r="H150" s="5">
        <v>1.25</v>
      </c>
      <c r="I150" s="48">
        <v>41982.706712962965</v>
      </c>
      <c r="J150" s="5" t="s">
        <v>659</v>
      </c>
      <c r="K150" s="5" t="s">
        <v>451</v>
      </c>
    </row>
    <row r="151">
      <c r="A151" s="5">
        <v>250.0</v>
      </c>
      <c r="B151" s="5" t="s">
        <v>220</v>
      </c>
      <c r="C151" s="5" t="s">
        <v>1134</v>
      </c>
      <c r="D151" s="5" t="s">
        <v>163</v>
      </c>
      <c r="E151" s="5" t="s">
        <v>191</v>
      </c>
      <c r="F151" s="5">
        <v>1.5</v>
      </c>
      <c r="G151" s="5">
        <v>0.0</v>
      </c>
      <c r="H151" s="5">
        <v>0.9</v>
      </c>
      <c r="I151" s="48">
        <v>41982.43318287037</v>
      </c>
      <c r="J151" s="5" t="s">
        <v>101</v>
      </c>
      <c r="K151" s="5" t="s">
        <v>375</v>
      </c>
    </row>
    <row r="152">
      <c r="A152" s="5">
        <v>246.0</v>
      </c>
      <c r="B152" s="5" t="s">
        <v>220</v>
      </c>
      <c r="C152" s="5" t="s">
        <v>1135</v>
      </c>
      <c r="D152" s="5" t="s">
        <v>163</v>
      </c>
      <c r="E152" s="5" t="s">
        <v>191</v>
      </c>
      <c r="F152" s="5">
        <v>3.0</v>
      </c>
      <c r="G152" s="5">
        <v>2.766</v>
      </c>
      <c r="H152" s="5">
        <v>4.2333</v>
      </c>
      <c r="I152" s="48">
        <v>41980.72081018519</v>
      </c>
      <c r="J152" s="5" t="s">
        <v>101</v>
      </c>
      <c r="K152" s="5" t="s">
        <v>364</v>
      </c>
    </row>
    <row r="153">
      <c r="A153" s="5">
        <v>259.0</v>
      </c>
      <c r="B153" s="5" t="s">
        <v>220</v>
      </c>
      <c r="C153" s="5" t="s">
        <v>1137</v>
      </c>
      <c r="D153" s="5" t="s">
        <v>163</v>
      </c>
      <c r="E153" s="5" t="s">
        <v>209</v>
      </c>
      <c r="F153" s="5">
        <v>1.0</v>
      </c>
      <c r="G153" s="5">
        <v>0.0</v>
      </c>
      <c r="H153" s="5">
        <v>1.0</v>
      </c>
      <c r="I153" s="48">
        <v>41978.495775462965</v>
      </c>
      <c r="J153" s="5" t="s">
        <v>101</v>
      </c>
      <c r="K153" s="5" t="s">
        <v>172</v>
      </c>
    </row>
    <row r="154">
      <c r="A154" s="5">
        <v>258.0</v>
      </c>
      <c r="B154" s="5" t="s">
        <v>220</v>
      </c>
      <c r="C154" s="5" t="s">
        <v>1137</v>
      </c>
      <c r="D154" s="5" t="s">
        <v>163</v>
      </c>
      <c r="E154" s="5" t="s">
        <v>76</v>
      </c>
      <c r="F154" s="5">
        <v>1.0</v>
      </c>
      <c r="G154" s="5">
        <v>0.0</v>
      </c>
      <c r="H154" s="5">
        <v>1.0</v>
      </c>
      <c r="I154" s="48">
        <v>41978.495625</v>
      </c>
      <c r="J154" s="5" t="s">
        <v>101</v>
      </c>
      <c r="K154" s="5" t="s">
        <v>172</v>
      </c>
    </row>
    <row r="155">
      <c r="A155" s="5">
        <v>257.0</v>
      </c>
      <c r="B155" s="5" t="s">
        <v>220</v>
      </c>
      <c r="C155" s="5" t="s">
        <v>1142</v>
      </c>
      <c r="D155" s="5" t="s">
        <v>163</v>
      </c>
      <c r="E155" s="5" t="s">
        <v>211</v>
      </c>
      <c r="F155" s="5">
        <v>1.5</v>
      </c>
      <c r="G155" s="5">
        <v>0.0</v>
      </c>
      <c r="H155" s="5">
        <v>1.5</v>
      </c>
      <c r="I155" s="48">
        <v>41977.843935185185</v>
      </c>
      <c r="J155" s="5" t="s">
        <v>101</v>
      </c>
      <c r="K155" s="5" t="s">
        <v>375</v>
      </c>
    </row>
    <row r="156">
      <c r="A156" s="5">
        <v>256.0</v>
      </c>
      <c r="B156" s="5" t="s">
        <v>220</v>
      </c>
      <c r="C156" s="5" t="s">
        <v>1142</v>
      </c>
      <c r="D156" s="5" t="s">
        <v>163</v>
      </c>
      <c r="E156" s="5" t="s">
        <v>209</v>
      </c>
      <c r="F156" s="5">
        <v>1.5</v>
      </c>
      <c r="G156" s="5">
        <v>0.0</v>
      </c>
      <c r="H156" s="5">
        <v>1.5</v>
      </c>
      <c r="I156" s="48">
        <v>41977.84378472222</v>
      </c>
      <c r="J156" s="5" t="s">
        <v>101</v>
      </c>
      <c r="K156" s="5" t="s">
        <v>375</v>
      </c>
    </row>
    <row r="157">
      <c r="A157" s="5">
        <v>255.0</v>
      </c>
      <c r="B157" s="5" t="s">
        <v>220</v>
      </c>
      <c r="C157" s="5" t="s">
        <v>1142</v>
      </c>
      <c r="D157" s="5" t="s">
        <v>163</v>
      </c>
      <c r="E157" s="5" t="s">
        <v>191</v>
      </c>
      <c r="F157" s="5">
        <v>1.5</v>
      </c>
      <c r="G157" s="5">
        <v>0.0</v>
      </c>
      <c r="H157" s="5">
        <v>1.5</v>
      </c>
      <c r="I157" s="48">
        <v>41977.84364583333</v>
      </c>
      <c r="J157" s="5" t="s">
        <v>101</v>
      </c>
      <c r="K157" s="5" t="s">
        <v>375</v>
      </c>
    </row>
    <row r="158">
      <c r="A158" s="5">
        <v>254.0</v>
      </c>
      <c r="B158" s="5" t="s">
        <v>220</v>
      </c>
      <c r="C158" s="5" t="s">
        <v>1142</v>
      </c>
      <c r="D158" s="5" t="s">
        <v>163</v>
      </c>
      <c r="E158" s="5" t="s">
        <v>76</v>
      </c>
      <c r="F158" s="5">
        <v>1.5</v>
      </c>
      <c r="G158" s="5">
        <v>0.0</v>
      </c>
      <c r="H158" s="5">
        <v>1.5</v>
      </c>
      <c r="I158" s="48">
        <v>41977.843460648146</v>
      </c>
      <c r="J158" s="5" t="s">
        <v>101</v>
      </c>
      <c r="K158" s="5" t="s">
        <v>375</v>
      </c>
    </row>
    <row r="159">
      <c r="A159" s="5">
        <v>27.0</v>
      </c>
      <c r="B159" s="5" t="s">
        <v>220</v>
      </c>
      <c r="C159" s="5" t="s">
        <v>1149</v>
      </c>
      <c r="D159" s="5" t="s">
        <v>163</v>
      </c>
      <c r="E159" s="5" t="s">
        <v>76</v>
      </c>
      <c r="F159" s="5"/>
      <c r="G159" s="5"/>
      <c r="H159" s="5"/>
      <c r="I159" s="48">
        <v>41977.8428125</v>
      </c>
      <c r="J159" s="5" t="s">
        <v>659</v>
      </c>
      <c r="K159" s="5" t="s">
        <v>457</v>
      </c>
    </row>
    <row r="160">
      <c r="A160" s="5">
        <v>253.0</v>
      </c>
      <c r="B160" s="5" t="s">
        <v>220</v>
      </c>
      <c r="C160" s="5" t="s">
        <v>1150</v>
      </c>
      <c r="D160" s="5" t="s">
        <v>163</v>
      </c>
      <c r="E160" s="5" t="s">
        <v>209</v>
      </c>
      <c r="F160" s="5">
        <v>2.5</v>
      </c>
      <c r="G160" s="5">
        <v>0.0</v>
      </c>
      <c r="H160" s="5">
        <v>2.5</v>
      </c>
      <c r="I160" s="48">
        <v>41977.840949074074</v>
      </c>
      <c r="J160" s="5" t="s">
        <v>101</v>
      </c>
      <c r="K160" s="5" t="s">
        <v>375</v>
      </c>
    </row>
    <row r="161">
      <c r="A161" s="5">
        <v>252.0</v>
      </c>
      <c r="B161" s="5" t="s">
        <v>220</v>
      </c>
      <c r="C161" s="5" t="s">
        <v>1150</v>
      </c>
      <c r="D161" s="5" t="s">
        <v>163</v>
      </c>
      <c r="E161" s="5" t="s">
        <v>191</v>
      </c>
      <c r="F161" s="5">
        <v>2.5</v>
      </c>
      <c r="G161" s="5">
        <v>0.0</v>
      </c>
      <c r="H161" s="5">
        <v>2.5</v>
      </c>
      <c r="I161" s="48">
        <v>41977.840902777774</v>
      </c>
      <c r="J161" s="5" t="s">
        <v>101</v>
      </c>
      <c r="K161" s="5" t="s">
        <v>375</v>
      </c>
    </row>
    <row r="162">
      <c r="A162" s="5">
        <v>251.0</v>
      </c>
      <c r="B162" s="5" t="s">
        <v>220</v>
      </c>
      <c r="C162" s="5" t="s">
        <v>1152</v>
      </c>
      <c r="D162" s="5" t="s">
        <v>163</v>
      </c>
      <c r="E162" s="5" t="s">
        <v>76</v>
      </c>
      <c r="F162" s="5">
        <v>2.5</v>
      </c>
      <c r="G162" s="5">
        <v>0.0</v>
      </c>
      <c r="H162" s="5">
        <v>2.5</v>
      </c>
      <c r="I162" s="48">
        <v>41977.84043981481</v>
      </c>
      <c r="J162" s="5" t="s">
        <v>101</v>
      </c>
      <c r="K162" s="5" t="s">
        <v>375</v>
      </c>
    </row>
    <row r="163">
      <c r="A163" s="5">
        <v>140.0</v>
      </c>
      <c r="B163" s="5" t="s">
        <v>220</v>
      </c>
      <c r="C163" s="5" t="s">
        <v>1153</v>
      </c>
      <c r="D163" s="5" t="s">
        <v>163</v>
      </c>
      <c r="E163" s="5" t="s">
        <v>209</v>
      </c>
      <c r="F163" s="5">
        <v>2.5</v>
      </c>
      <c r="G163" s="5">
        <v>0.0</v>
      </c>
      <c r="H163" s="5">
        <v>5.37</v>
      </c>
      <c r="I163" s="48">
        <v>41975.873032407406</v>
      </c>
      <c r="J163" s="5" t="s">
        <v>101</v>
      </c>
      <c r="K163" s="5" t="s">
        <v>349</v>
      </c>
    </row>
    <row r="164">
      <c r="A164" s="100">
        <v>141.0</v>
      </c>
      <c r="B164" s="92" t="s">
        <v>220</v>
      </c>
      <c r="C164" s="100" t="s">
        <v>1153</v>
      </c>
      <c r="D164" s="100" t="s">
        <v>163</v>
      </c>
      <c r="E164" s="100" t="s">
        <v>211</v>
      </c>
      <c r="F164" s="108">
        <v>2.5</v>
      </c>
      <c r="G164" s="92">
        <v>0.0</v>
      </c>
      <c r="H164" s="108">
        <v>5.37</v>
      </c>
      <c r="I164" s="109">
        <v>41975.659375</v>
      </c>
      <c r="J164" s="100" t="s">
        <v>101</v>
      </c>
      <c r="K164" s="5" t="s">
        <v>349</v>
      </c>
    </row>
    <row r="165">
      <c r="A165" s="100">
        <v>138.0</v>
      </c>
      <c r="B165" s="92" t="s">
        <v>220</v>
      </c>
      <c r="C165" s="100" t="s">
        <v>1153</v>
      </c>
      <c r="D165" s="100" t="s">
        <v>163</v>
      </c>
      <c r="E165" s="100" t="s">
        <v>191</v>
      </c>
      <c r="F165" s="108">
        <v>2.5</v>
      </c>
      <c r="G165" s="92">
        <v>0.0</v>
      </c>
      <c r="H165" s="108">
        <v>5.37</v>
      </c>
      <c r="I165" s="109">
        <v>41975.65913194444</v>
      </c>
      <c r="J165" s="100" t="s">
        <v>101</v>
      </c>
      <c r="K165" s="5" t="s">
        <v>349</v>
      </c>
    </row>
    <row r="166">
      <c r="A166" s="100">
        <v>139.0</v>
      </c>
      <c r="B166" s="92" t="s">
        <v>220</v>
      </c>
      <c r="C166" s="100" t="s">
        <v>1153</v>
      </c>
      <c r="D166" s="100" t="s">
        <v>163</v>
      </c>
      <c r="E166" s="100" t="s">
        <v>76</v>
      </c>
      <c r="F166" s="108">
        <v>2.5</v>
      </c>
      <c r="G166" s="92">
        <v>0.0</v>
      </c>
      <c r="H166" s="108">
        <v>5.37</v>
      </c>
      <c r="I166" s="109">
        <v>41975.65876157407</v>
      </c>
      <c r="J166" s="100" t="s">
        <v>101</v>
      </c>
      <c r="K166" s="5" t="s">
        <v>349</v>
      </c>
    </row>
    <row r="167">
      <c r="A167" s="100">
        <v>249.0</v>
      </c>
      <c r="B167" s="92" t="s">
        <v>220</v>
      </c>
      <c r="C167" s="100" t="s">
        <v>1160</v>
      </c>
      <c r="D167" s="100" t="s">
        <v>163</v>
      </c>
      <c r="E167" s="100" t="s">
        <v>76</v>
      </c>
      <c r="F167" s="108">
        <v>1.25</v>
      </c>
      <c r="G167" s="92">
        <v>0.0</v>
      </c>
      <c r="H167" s="108">
        <v>1.25</v>
      </c>
      <c r="I167" s="109">
        <v>41974.7987037037</v>
      </c>
      <c r="J167" s="100" t="s">
        <v>495</v>
      </c>
      <c r="K167" s="5" t="s">
        <v>292</v>
      </c>
    </row>
    <row r="168">
      <c r="A168" s="100">
        <v>247.0</v>
      </c>
      <c r="B168" s="92" t="s">
        <v>220</v>
      </c>
      <c r="C168" s="100" t="s">
        <v>1161</v>
      </c>
      <c r="D168" s="100" t="s">
        <v>163</v>
      </c>
      <c r="E168" s="100" t="s">
        <v>76</v>
      </c>
      <c r="F168" s="108">
        <v>0.5</v>
      </c>
      <c r="G168" s="92">
        <v>0.0</v>
      </c>
      <c r="H168" s="108">
        <v>1.0</v>
      </c>
      <c r="I168" s="109">
        <v>41973.77614583333</v>
      </c>
      <c r="J168" s="100" t="s">
        <v>101</v>
      </c>
      <c r="K168" s="5" t="s">
        <v>375</v>
      </c>
    </row>
    <row r="169">
      <c r="A169" s="100">
        <v>235.0</v>
      </c>
      <c r="B169" s="92" t="s">
        <v>220</v>
      </c>
      <c r="C169" s="100" t="s">
        <v>1163</v>
      </c>
      <c r="D169" s="100" t="s">
        <v>163</v>
      </c>
      <c r="E169" s="100" t="s">
        <v>191</v>
      </c>
      <c r="F169" s="108">
        <v>0.15</v>
      </c>
      <c r="G169" s="92">
        <v>0.0</v>
      </c>
      <c r="H169" s="108">
        <v>0.15</v>
      </c>
      <c r="I169" s="109">
        <v>41973.74182870371</v>
      </c>
      <c r="J169" s="100" t="s">
        <v>101</v>
      </c>
      <c r="K169" s="5" t="s">
        <v>364</v>
      </c>
    </row>
    <row r="170">
      <c r="A170" s="100">
        <v>245.0</v>
      </c>
      <c r="B170" s="92" t="s">
        <v>220</v>
      </c>
      <c r="C170" s="100" t="s">
        <v>1164</v>
      </c>
      <c r="D170" s="100" t="s">
        <v>163</v>
      </c>
      <c r="E170" s="100" t="s">
        <v>76</v>
      </c>
      <c r="F170" s="108">
        <v>1.0</v>
      </c>
      <c r="G170" s="92">
        <v>0.0</v>
      </c>
      <c r="H170" s="108">
        <v>2.5</v>
      </c>
      <c r="I170" s="109">
        <v>41972.741747685184</v>
      </c>
      <c r="J170" s="100" t="s">
        <v>101</v>
      </c>
      <c r="K170" s="5" t="s">
        <v>292</v>
      </c>
    </row>
    <row r="171">
      <c r="A171" s="100">
        <v>244.0</v>
      </c>
      <c r="B171" s="92" t="s">
        <v>220</v>
      </c>
      <c r="C171" s="100" t="s">
        <v>1170</v>
      </c>
      <c r="D171" s="100" t="s">
        <v>163</v>
      </c>
      <c r="E171" s="100" t="s">
        <v>76</v>
      </c>
      <c r="F171" s="108">
        <v>0.25</v>
      </c>
      <c r="G171" s="92">
        <v>0.0</v>
      </c>
      <c r="H171" s="108">
        <v>1.0</v>
      </c>
      <c r="I171" s="109">
        <v>41972.52417824074</v>
      </c>
      <c r="J171" s="100" t="s">
        <v>101</v>
      </c>
      <c r="K171" s="5" t="s">
        <v>292</v>
      </c>
    </row>
    <row r="172">
      <c r="A172" s="100">
        <v>243.0</v>
      </c>
      <c r="B172" s="92" t="s">
        <v>220</v>
      </c>
      <c r="C172" s="100" t="s">
        <v>1172</v>
      </c>
      <c r="D172" s="100" t="s">
        <v>163</v>
      </c>
      <c r="E172" s="100" t="s">
        <v>76</v>
      </c>
      <c r="F172" s="108">
        <v>0.5</v>
      </c>
      <c r="G172" s="92">
        <v>0.0</v>
      </c>
      <c r="H172" s="108">
        <v>0.75</v>
      </c>
      <c r="I172" s="109">
        <v>41972.48726851852</v>
      </c>
      <c r="J172" s="100" t="s">
        <v>101</v>
      </c>
      <c r="K172" s="5" t="s">
        <v>292</v>
      </c>
    </row>
    <row r="173">
      <c r="A173" s="100">
        <v>241.0</v>
      </c>
      <c r="B173" s="92" t="s">
        <v>220</v>
      </c>
      <c r="C173" s="100" t="s">
        <v>1173</v>
      </c>
      <c r="D173" s="100" t="s">
        <v>163</v>
      </c>
      <c r="E173" s="100" t="s">
        <v>76</v>
      </c>
      <c r="F173" s="108">
        <v>0.25</v>
      </c>
      <c r="G173" s="92">
        <v>0.0</v>
      </c>
      <c r="H173" s="108">
        <v>0.25</v>
      </c>
      <c r="I173" s="109">
        <v>41971.54194444444</v>
      </c>
      <c r="J173" s="100" t="s">
        <v>101</v>
      </c>
      <c r="K173" s="5" t="s">
        <v>283</v>
      </c>
    </row>
    <row r="174">
      <c r="A174" s="100">
        <v>242.0</v>
      </c>
      <c r="B174" s="92" t="s">
        <v>220</v>
      </c>
      <c r="C174" s="100" t="s">
        <v>1173</v>
      </c>
      <c r="D174" s="100" t="s">
        <v>163</v>
      </c>
      <c r="E174" s="100" t="s">
        <v>211</v>
      </c>
      <c r="F174" s="108">
        <v>0.25</v>
      </c>
      <c r="G174" s="92">
        <v>0.0</v>
      </c>
      <c r="H174" s="108">
        <v>0.25</v>
      </c>
      <c r="I174" s="109">
        <v>41971.54194444444</v>
      </c>
      <c r="J174" s="100" t="s">
        <v>101</v>
      </c>
      <c r="K174" s="5" t="s">
        <v>283</v>
      </c>
    </row>
    <row r="175">
      <c r="A175" s="100">
        <v>240.0</v>
      </c>
      <c r="B175" s="92" t="s">
        <v>220</v>
      </c>
      <c r="C175" s="100" t="s">
        <v>1173</v>
      </c>
      <c r="D175" s="100" t="s">
        <v>163</v>
      </c>
      <c r="E175" s="100" t="s">
        <v>209</v>
      </c>
      <c r="F175" s="108">
        <v>0.25</v>
      </c>
      <c r="G175" s="92">
        <v>0.0</v>
      </c>
      <c r="H175" s="108">
        <v>0.25</v>
      </c>
      <c r="I175" s="109">
        <v>41971.54174768519</v>
      </c>
      <c r="J175" s="100" t="s">
        <v>101</v>
      </c>
      <c r="K175" s="5" t="s">
        <v>283</v>
      </c>
    </row>
    <row r="176">
      <c r="A176" s="100">
        <v>239.0</v>
      </c>
      <c r="B176" s="92" t="s">
        <v>220</v>
      </c>
      <c r="C176" s="100" t="s">
        <v>1173</v>
      </c>
      <c r="D176" s="100" t="s">
        <v>163</v>
      </c>
      <c r="E176" s="100" t="s">
        <v>191</v>
      </c>
      <c r="F176" s="108">
        <v>0.25</v>
      </c>
      <c r="G176" s="92">
        <v>0.0</v>
      </c>
      <c r="H176" s="108">
        <v>0.25</v>
      </c>
      <c r="I176" s="109">
        <v>41971.5415162037</v>
      </c>
      <c r="J176" s="100" t="s">
        <v>101</v>
      </c>
      <c r="K176" s="5" t="s">
        <v>283</v>
      </c>
    </row>
    <row r="177">
      <c r="A177" s="100">
        <v>238.0</v>
      </c>
      <c r="B177" s="92" t="s">
        <v>220</v>
      </c>
      <c r="C177" s="100" t="s">
        <v>1178</v>
      </c>
      <c r="D177" s="100" t="s">
        <v>163</v>
      </c>
      <c r="E177" s="100" t="s">
        <v>76</v>
      </c>
      <c r="F177" s="108">
        <v>1.0</v>
      </c>
      <c r="G177" s="92">
        <v>0.0</v>
      </c>
      <c r="H177" s="108">
        <v>1.0</v>
      </c>
      <c r="I177" s="109">
        <v>41970.04199074074</v>
      </c>
      <c r="J177" s="100" t="s">
        <v>101</v>
      </c>
      <c r="K177" s="5" t="s">
        <v>292</v>
      </c>
    </row>
    <row r="178">
      <c r="A178" s="100">
        <v>237.0</v>
      </c>
      <c r="B178" s="92" t="s">
        <v>220</v>
      </c>
      <c r="C178" s="100" t="s">
        <v>1179</v>
      </c>
      <c r="D178" s="100" t="s">
        <v>163</v>
      </c>
      <c r="E178" s="100" t="s">
        <v>76</v>
      </c>
      <c r="F178" s="108">
        <v>1.0</v>
      </c>
      <c r="G178" s="92">
        <v>0.0</v>
      </c>
      <c r="H178" s="108">
        <v>1.0</v>
      </c>
      <c r="I178" s="109">
        <v>41969.04295138889</v>
      </c>
      <c r="J178" s="100" t="s">
        <v>101</v>
      </c>
      <c r="K178" s="5" t="s">
        <v>292</v>
      </c>
    </row>
    <row r="179">
      <c r="A179" s="100">
        <v>236.0</v>
      </c>
      <c r="B179" s="92" t="s">
        <v>220</v>
      </c>
      <c r="C179" s="100" t="s">
        <v>1181</v>
      </c>
      <c r="D179" s="100" t="s">
        <v>163</v>
      </c>
      <c r="E179" s="100" t="s">
        <v>76</v>
      </c>
      <c r="F179" s="108">
        <v>0.5</v>
      </c>
      <c r="G179" s="100">
        <v>0.0</v>
      </c>
      <c r="H179" s="108">
        <v>0.75</v>
      </c>
      <c r="I179" s="109">
        <v>41969.014027777775</v>
      </c>
      <c r="J179" s="100" t="s">
        <v>101</v>
      </c>
      <c r="K179" s="5" t="s">
        <v>292</v>
      </c>
    </row>
    <row r="180">
      <c r="A180" s="100">
        <v>232.0</v>
      </c>
      <c r="B180" s="92" t="s">
        <v>220</v>
      </c>
      <c r="C180" s="100" t="s">
        <v>1183</v>
      </c>
      <c r="D180" s="100" t="s">
        <v>163</v>
      </c>
      <c r="E180" s="100" t="s">
        <v>209</v>
      </c>
      <c r="F180" s="108">
        <v>0.5</v>
      </c>
      <c r="G180" s="100">
        <v>0.0</v>
      </c>
      <c r="H180" s="108">
        <v>0.75</v>
      </c>
      <c r="I180" s="109">
        <v>41968.79248842593</v>
      </c>
      <c r="J180" s="100" t="s">
        <v>101</v>
      </c>
      <c r="K180" s="5" t="s">
        <v>283</v>
      </c>
    </row>
    <row r="181">
      <c r="A181" s="100">
        <v>233.0</v>
      </c>
      <c r="B181" s="92" t="s">
        <v>220</v>
      </c>
      <c r="C181" s="100" t="s">
        <v>1183</v>
      </c>
      <c r="D181" s="100" t="s">
        <v>163</v>
      </c>
      <c r="E181" s="100" t="s">
        <v>76</v>
      </c>
      <c r="F181" s="108">
        <v>0.5</v>
      </c>
      <c r="G181" s="100">
        <v>0.0</v>
      </c>
      <c r="H181" s="108">
        <v>0.75</v>
      </c>
      <c r="I181" s="109">
        <v>41968.79248842593</v>
      </c>
      <c r="J181" s="100" t="s">
        <v>101</v>
      </c>
      <c r="K181" s="5" t="s">
        <v>283</v>
      </c>
    </row>
    <row r="182">
      <c r="A182" s="100">
        <v>234.0</v>
      </c>
      <c r="B182" s="92" t="s">
        <v>220</v>
      </c>
      <c r="C182" s="100" t="s">
        <v>1183</v>
      </c>
      <c r="D182" s="100" t="s">
        <v>163</v>
      </c>
      <c r="E182" s="100" t="s">
        <v>211</v>
      </c>
      <c r="F182" s="108">
        <v>0.5</v>
      </c>
      <c r="G182" s="100">
        <v>0.0</v>
      </c>
      <c r="H182" s="108">
        <v>0.75</v>
      </c>
      <c r="I182" s="109">
        <v>41968.79248842593</v>
      </c>
      <c r="J182" s="100" t="s">
        <v>101</v>
      </c>
      <c r="K182" s="5" t="s">
        <v>283</v>
      </c>
    </row>
    <row r="183">
      <c r="A183" s="100">
        <v>231.0</v>
      </c>
      <c r="B183" s="92" t="s">
        <v>220</v>
      </c>
      <c r="C183" s="100" t="s">
        <v>1183</v>
      </c>
      <c r="D183" s="100" t="s">
        <v>163</v>
      </c>
      <c r="E183" s="100" t="s">
        <v>191</v>
      </c>
      <c r="F183" s="108">
        <v>0.5</v>
      </c>
      <c r="G183" s="92">
        <v>0.25</v>
      </c>
      <c r="H183" s="108">
        <v>0.75</v>
      </c>
      <c r="I183" s="109">
        <v>41968.79195601852</v>
      </c>
      <c r="J183" s="100" t="s">
        <v>101</v>
      </c>
      <c r="K183" s="5" t="s">
        <v>283</v>
      </c>
    </row>
    <row r="184">
      <c r="A184" s="100">
        <v>87.0</v>
      </c>
      <c r="B184" s="92" t="s">
        <v>220</v>
      </c>
      <c r="C184" s="100" t="s">
        <v>1191</v>
      </c>
      <c r="D184" s="100" t="s">
        <v>163</v>
      </c>
      <c r="E184" s="100" t="s">
        <v>76</v>
      </c>
      <c r="F184" s="108">
        <v>2.0</v>
      </c>
      <c r="G184" s="92">
        <v>0.5</v>
      </c>
      <c r="H184" s="108">
        <v>1.5</v>
      </c>
      <c r="I184" s="109">
        <v>41968.401238425926</v>
      </c>
      <c r="J184" s="100" t="s">
        <v>101</v>
      </c>
      <c r="K184" s="5" t="s">
        <v>292</v>
      </c>
    </row>
    <row r="185">
      <c r="A185" s="100">
        <v>230.0</v>
      </c>
      <c r="B185" s="92" t="s">
        <v>220</v>
      </c>
      <c r="C185" s="100" t="s">
        <v>1192</v>
      </c>
      <c r="D185" s="100" t="s">
        <v>163</v>
      </c>
      <c r="E185" s="100" t="s">
        <v>76</v>
      </c>
      <c r="F185" s="108">
        <v>0.5</v>
      </c>
      <c r="G185" s="92">
        <v>0.0</v>
      </c>
      <c r="H185" s="108">
        <v>0.5</v>
      </c>
      <c r="I185" s="109">
        <v>41968.02484953704</v>
      </c>
      <c r="J185" s="100" t="s">
        <v>101</v>
      </c>
      <c r="K185" s="5" t="s">
        <v>292</v>
      </c>
    </row>
    <row r="186">
      <c r="A186" s="100">
        <v>224.0</v>
      </c>
      <c r="B186" s="92" t="s">
        <v>220</v>
      </c>
      <c r="C186" s="100" t="s">
        <v>1193</v>
      </c>
      <c r="D186" s="100" t="s">
        <v>163</v>
      </c>
      <c r="E186" s="100" t="s">
        <v>76</v>
      </c>
      <c r="F186" s="108">
        <v>1.0</v>
      </c>
      <c r="G186" s="100">
        <v>0.0</v>
      </c>
      <c r="H186" s="108">
        <v>1.0</v>
      </c>
      <c r="I186" s="109">
        <v>41967.96655092593</v>
      </c>
      <c r="J186" s="100" t="s">
        <v>101</v>
      </c>
      <c r="K186" s="5" t="s">
        <v>292</v>
      </c>
    </row>
    <row r="187">
      <c r="A187" s="100">
        <v>229.0</v>
      </c>
      <c r="B187" s="92" t="s">
        <v>220</v>
      </c>
      <c r="C187" s="100" t="s">
        <v>1194</v>
      </c>
      <c r="D187" s="100" t="s">
        <v>163</v>
      </c>
      <c r="E187" s="100" t="s">
        <v>76</v>
      </c>
      <c r="F187" s="108">
        <v>0.5</v>
      </c>
      <c r="G187" s="92">
        <v>0.0</v>
      </c>
      <c r="H187" s="108">
        <v>0.5</v>
      </c>
      <c r="I187" s="109">
        <v>41967.43787037037</v>
      </c>
      <c r="J187" s="100" t="s">
        <v>101</v>
      </c>
      <c r="K187" s="5" t="s">
        <v>292</v>
      </c>
    </row>
    <row r="188">
      <c r="A188" s="100">
        <v>223.0</v>
      </c>
      <c r="B188" s="92" t="s">
        <v>220</v>
      </c>
      <c r="C188" s="100" t="s">
        <v>1195</v>
      </c>
      <c r="D188" s="100" t="s">
        <v>163</v>
      </c>
      <c r="E188" s="100" t="s">
        <v>209</v>
      </c>
      <c r="F188" s="108">
        <v>1.0</v>
      </c>
      <c r="G188" s="92">
        <v>0.0</v>
      </c>
      <c r="H188" s="108">
        <v>2.0</v>
      </c>
      <c r="I188" s="109">
        <v>41964.85518518519</v>
      </c>
      <c r="J188" s="100" t="s">
        <v>101</v>
      </c>
      <c r="K188" s="5" t="s">
        <v>283</v>
      </c>
    </row>
    <row r="189">
      <c r="A189" s="100">
        <v>222.0</v>
      </c>
      <c r="B189" s="92" t="s">
        <v>220</v>
      </c>
      <c r="C189" s="100" t="s">
        <v>1195</v>
      </c>
      <c r="D189" s="100" t="s">
        <v>163</v>
      </c>
      <c r="E189" s="100" t="s">
        <v>76</v>
      </c>
      <c r="F189" s="108">
        <v>1.0</v>
      </c>
      <c r="G189" s="92">
        <v>0.0</v>
      </c>
      <c r="H189" s="108">
        <v>2.0</v>
      </c>
      <c r="I189" s="109">
        <v>41964.85512731481</v>
      </c>
      <c r="J189" s="100" t="s">
        <v>101</v>
      </c>
      <c r="K189" s="5" t="s">
        <v>283</v>
      </c>
    </row>
    <row r="190">
      <c r="A190" s="100">
        <v>221.0</v>
      </c>
      <c r="B190" s="92" t="s">
        <v>220</v>
      </c>
      <c r="C190" s="100" t="s">
        <v>1195</v>
      </c>
      <c r="D190" s="100" t="s">
        <v>163</v>
      </c>
      <c r="E190" s="100" t="s">
        <v>191</v>
      </c>
      <c r="F190" s="108">
        <v>1.0</v>
      </c>
      <c r="G190" s="92">
        <v>0.0</v>
      </c>
      <c r="H190" s="108">
        <v>2.0</v>
      </c>
      <c r="I190" s="109">
        <v>41964.85493055556</v>
      </c>
      <c r="J190" s="100" t="s">
        <v>101</v>
      </c>
      <c r="K190" s="5" t="s">
        <v>283</v>
      </c>
    </row>
    <row r="191">
      <c r="A191" s="100">
        <v>119.0</v>
      </c>
      <c r="B191" s="92" t="s">
        <v>220</v>
      </c>
      <c r="C191" s="100" t="s">
        <v>1132</v>
      </c>
      <c r="D191" s="100" t="s">
        <v>163</v>
      </c>
      <c r="E191" s="100" t="s">
        <v>209</v>
      </c>
      <c r="F191" s="108">
        <v>1.25</v>
      </c>
      <c r="G191" s="92">
        <v>0.0</v>
      </c>
      <c r="H191" s="108">
        <v>1.25</v>
      </c>
      <c r="I191" s="109">
        <v>41964.682291666664</v>
      </c>
      <c r="J191" s="100" t="s">
        <v>101</v>
      </c>
      <c r="K191" s="5" t="s">
        <v>451</v>
      </c>
    </row>
    <row r="192">
      <c r="A192" s="100">
        <v>228.0</v>
      </c>
      <c r="B192" s="92" t="s">
        <v>220</v>
      </c>
      <c r="C192" s="100" t="s">
        <v>1201</v>
      </c>
      <c r="D192" s="100" t="s">
        <v>163</v>
      </c>
      <c r="E192" s="100" t="s">
        <v>211</v>
      </c>
      <c r="F192" s="108">
        <v>2.0</v>
      </c>
      <c r="G192" s="100">
        <v>0.0</v>
      </c>
      <c r="H192" s="108">
        <v>2.25</v>
      </c>
      <c r="I192" s="109">
        <v>41964.68170138889</v>
      </c>
      <c r="J192" s="100" t="s">
        <v>101</v>
      </c>
      <c r="K192" s="5" t="s">
        <v>172</v>
      </c>
    </row>
    <row r="193">
      <c r="A193" s="100">
        <v>227.0</v>
      </c>
      <c r="B193" s="92" t="s">
        <v>220</v>
      </c>
      <c r="C193" s="100" t="s">
        <v>1201</v>
      </c>
      <c r="D193" s="100" t="s">
        <v>163</v>
      </c>
      <c r="E193" s="100" t="s">
        <v>209</v>
      </c>
      <c r="F193" s="108">
        <v>2.0</v>
      </c>
      <c r="G193" s="100">
        <v>0.0</v>
      </c>
      <c r="H193" s="108">
        <v>2.25</v>
      </c>
      <c r="I193" s="109">
        <v>41964.68108796296</v>
      </c>
      <c r="J193" s="100" t="s">
        <v>101</v>
      </c>
      <c r="K193" s="92" t="s">
        <v>172</v>
      </c>
    </row>
    <row r="194">
      <c r="A194" s="100">
        <v>226.0</v>
      </c>
      <c r="B194" s="92" t="s">
        <v>220</v>
      </c>
      <c r="C194" s="100" t="s">
        <v>1201</v>
      </c>
      <c r="D194" s="100" t="s">
        <v>163</v>
      </c>
      <c r="E194" s="100" t="s">
        <v>76</v>
      </c>
      <c r="F194" s="108">
        <v>2.0</v>
      </c>
      <c r="G194" s="100">
        <v>0.0</v>
      </c>
      <c r="H194" s="108">
        <v>2.25</v>
      </c>
      <c r="I194" s="109">
        <v>41964.68106481482</v>
      </c>
      <c r="J194" s="100" t="s">
        <v>101</v>
      </c>
      <c r="K194" s="92" t="s">
        <v>172</v>
      </c>
    </row>
    <row r="195">
      <c r="A195" s="100">
        <v>225.0</v>
      </c>
      <c r="B195" s="92" t="s">
        <v>220</v>
      </c>
      <c r="C195" s="100" t="s">
        <v>1201</v>
      </c>
      <c r="D195" s="100" t="s">
        <v>163</v>
      </c>
      <c r="E195" s="100" t="s">
        <v>191</v>
      </c>
      <c r="F195" s="108">
        <v>2.0</v>
      </c>
      <c r="G195" s="100">
        <v>0.0</v>
      </c>
      <c r="H195" s="108">
        <v>2.25</v>
      </c>
      <c r="I195" s="109">
        <v>41964.680914351855</v>
      </c>
      <c r="J195" s="100" t="s">
        <v>101</v>
      </c>
      <c r="K195" s="92" t="s">
        <v>172</v>
      </c>
    </row>
    <row r="196">
      <c r="A196" s="100">
        <v>220.0</v>
      </c>
      <c r="B196" s="92" t="s">
        <v>220</v>
      </c>
      <c r="C196" s="100" t="s">
        <v>1192</v>
      </c>
      <c r="D196" s="100" t="s">
        <v>163</v>
      </c>
      <c r="E196" s="100" t="s">
        <v>76</v>
      </c>
      <c r="F196" s="108">
        <v>0.5</v>
      </c>
      <c r="G196" s="100">
        <v>0.0</v>
      </c>
      <c r="H196" s="108">
        <v>0.75</v>
      </c>
      <c r="I196" s="109">
        <v>41964.005381944444</v>
      </c>
      <c r="J196" s="100" t="s">
        <v>101</v>
      </c>
      <c r="K196" s="92" t="s">
        <v>292</v>
      </c>
    </row>
    <row r="197">
      <c r="A197" s="100">
        <v>219.0</v>
      </c>
      <c r="B197" s="92" t="s">
        <v>220</v>
      </c>
      <c r="C197" s="100" t="s">
        <v>1205</v>
      </c>
      <c r="D197" s="100" t="s">
        <v>163</v>
      </c>
      <c r="E197" s="100" t="s">
        <v>209</v>
      </c>
      <c r="F197" s="108">
        <v>3.0</v>
      </c>
      <c r="G197" s="100">
        <v>0.0</v>
      </c>
      <c r="H197" s="108">
        <v>3.0</v>
      </c>
      <c r="I197" s="109">
        <v>41963.99083333334</v>
      </c>
      <c r="J197" s="100" t="s">
        <v>101</v>
      </c>
      <c r="K197" s="93" t="s">
        <v>292</v>
      </c>
    </row>
    <row r="198">
      <c r="A198" s="100">
        <v>218.0</v>
      </c>
      <c r="B198" s="92" t="s">
        <v>220</v>
      </c>
      <c r="C198" s="100" t="s">
        <v>1206</v>
      </c>
      <c r="D198" s="100" t="s">
        <v>163</v>
      </c>
      <c r="E198" s="100" t="s">
        <v>76</v>
      </c>
      <c r="F198" s="108">
        <v>1.0</v>
      </c>
      <c r="G198" s="100">
        <v>0.0</v>
      </c>
      <c r="H198" s="108">
        <v>1.0</v>
      </c>
      <c r="I198" s="109">
        <v>41963.97116898148</v>
      </c>
      <c r="J198" s="100" t="s">
        <v>101</v>
      </c>
      <c r="K198" s="5" t="s">
        <v>292</v>
      </c>
    </row>
    <row r="199">
      <c r="A199" s="100">
        <v>212.0</v>
      </c>
      <c r="B199" s="92" t="s">
        <v>220</v>
      </c>
      <c r="C199" s="100" t="s">
        <v>717</v>
      </c>
      <c r="D199" s="100" t="s">
        <v>163</v>
      </c>
      <c r="E199" s="100" t="s">
        <v>191</v>
      </c>
      <c r="F199" s="108">
        <v>1.75</v>
      </c>
      <c r="G199" s="100">
        <v>0.0</v>
      </c>
      <c r="H199" s="108">
        <v>2.5</v>
      </c>
      <c r="I199" s="109">
        <v>41963.793854166666</v>
      </c>
      <c r="J199" s="100" t="s">
        <v>101</v>
      </c>
      <c r="K199" s="5" t="s">
        <v>349</v>
      </c>
    </row>
    <row r="200">
      <c r="A200" s="100">
        <v>214.0</v>
      </c>
      <c r="B200" s="92" t="s">
        <v>220</v>
      </c>
      <c r="C200" s="100" t="s">
        <v>717</v>
      </c>
      <c r="D200" s="100" t="s">
        <v>163</v>
      </c>
      <c r="E200" s="100" t="s">
        <v>209</v>
      </c>
      <c r="F200" s="108">
        <v>1.75</v>
      </c>
      <c r="G200" s="100">
        <v>0.0</v>
      </c>
      <c r="H200" s="108">
        <v>2.5</v>
      </c>
      <c r="I200" s="109">
        <v>41963.79373842593</v>
      </c>
      <c r="J200" s="100" t="s">
        <v>101</v>
      </c>
      <c r="K200" s="5" t="s">
        <v>349</v>
      </c>
    </row>
    <row r="201">
      <c r="A201" s="100">
        <v>215.0</v>
      </c>
      <c r="B201" s="92" t="s">
        <v>220</v>
      </c>
      <c r="C201" s="100" t="s">
        <v>717</v>
      </c>
      <c r="D201" s="100" t="s">
        <v>163</v>
      </c>
      <c r="E201" s="100" t="s">
        <v>211</v>
      </c>
      <c r="F201" s="108">
        <v>1.75</v>
      </c>
      <c r="G201" s="100">
        <v>0.0</v>
      </c>
      <c r="H201" s="108">
        <v>2.5</v>
      </c>
      <c r="I201" s="109">
        <v>41963.79368055556</v>
      </c>
      <c r="J201" s="100" t="s">
        <v>101</v>
      </c>
      <c r="K201" s="5" t="s">
        <v>349</v>
      </c>
    </row>
    <row r="202">
      <c r="A202" s="100">
        <v>213.0</v>
      </c>
      <c r="B202" s="92" t="s">
        <v>220</v>
      </c>
      <c r="C202" s="100" t="s">
        <v>717</v>
      </c>
      <c r="D202" s="100" t="s">
        <v>163</v>
      </c>
      <c r="E202" s="100" t="s">
        <v>76</v>
      </c>
      <c r="F202" s="108">
        <v>1.75</v>
      </c>
      <c r="G202" s="100">
        <v>0.0</v>
      </c>
      <c r="H202" s="108">
        <v>2.5</v>
      </c>
      <c r="I202" s="109">
        <v>41963.79350694444</v>
      </c>
      <c r="J202" s="100" t="s">
        <v>101</v>
      </c>
      <c r="K202" s="5" t="s">
        <v>349</v>
      </c>
    </row>
    <row r="203">
      <c r="A203" s="100">
        <v>104.0</v>
      </c>
      <c r="B203" s="92" t="s">
        <v>220</v>
      </c>
      <c r="C203" s="100" t="s">
        <v>1207</v>
      </c>
      <c r="D203" s="100" t="s">
        <v>163</v>
      </c>
      <c r="E203" s="100" t="s">
        <v>211</v>
      </c>
      <c r="F203" s="108">
        <v>1.25</v>
      </c>
      <c r="G203" s="100">
        <v>0.0</v>
      </c>
      <c r="H203" s="108">
        <v>1.25</v>
      </c>
      <c r="I203" s="109">
        <v>41963.79157407407</v>
      </c>
      <c r="J203" s="100" t="s">
        <v>101</v>
      </c>
      <c r="K203" s="5" t="s">
        <v>292</v>
      </c>
    </row>
    <row r="204">
      <c r="A204" s="100">
        <v>170.0</v>
      </c>
      <c r="B204" s="92" t="s">
        <v>220</v>
      </c>
      <c r="C204" s="100" t="s">
        <v>1208</v>
      </c>
      <c r="D204" s="100" t="s">
        <v>163</v>
      </c>
      <c r="E204" s="100" t="s">
        <v>211</v>
      </c>
      <c r="F204" s="108">
        <v>1.5</v>
      </c>
      <c r="G204" s="100">
        <v>0.0</v>
      </c>
      <c r="H204" s="108">
        <v>1.5</v>
      </c>
      <c r="I204" s="109">
        <v>41962.720300925925</v>
      </c>
      <c r="J204" s="100" t="s">
        <v>101</v>
      </c>
      <c r="K204" s="5" t="s">
        <v>283</v>
      </c>
    </row>
    <row r="205">
      <c r="A205" s="100">
        <v>169.0</v>
      </c>
      <c r="B205" s="92" t="s">
        <v>220</v>
      </c>
      <c r="C205" s="100" t="s">
        <v>1208</v>
      </c>
      <c r="D205" s="100" t="s">
        <v>163</v>
      </c>
      <c r="E205" s="100" t="s">
        <v>76</v>
      </c>
      <c r="F205" s="108">
        <v>1.5</v>
      </c>
      <c r="G205" s="100">
        <v>0.0</v>
      </c>
      <c r="H205" s="108">
        <v>1.5</v>
      </c>
      <c r="I205" s="109">
        <v>41962.720243055555</v>
      </c>
      <c r="J205" s="100" t="s">
        <v>101</v>
      </c>
      <c r="K205" s="5" t="s">
        <v>283</v>
      </c>
    </row>
    <row r="206">
      <c r="A206" s="100">
        <v>168.0</v>
      </c>
      <c r="B206" s="92" t="s">
        <v>220</v>
      </c>
      <c r="C206" s="100" t="s">
        <v>1208</v>
      </c>
      <c r="D206" s="100" t="s">
        <v>163</v>
      </c>
      <c r="E206" s="100" t="s">
        <v>209</v>
      </c>
      <c r="F206" s="108">
        <v>1.5</v>
      </c>
      <c r="G206" s="100">
        <v>0.0</v>
      </c>
      <c r="H206" s="108">
        <v>2.0</v>
      </c>
      <c r="I206" s="109">
        <v>41962.720046296294</v>
      </c>
      <c r="J206" s="100" t="s">
        <v>101</v>
      </c>
      <c r="K206" s="5" t="s">
        <v>283</v>
      </c>
    </row>
    <row r="207">
      <c r="A207" s="100">
        <v>167.0</v>
      </c>
      <c r="B207" s="92" t="s">
        <v>220</v>
      </c>
      <c r="C207" s="100" t="s">
        <v>1208</v>
      </c>
      <c r="D207" s="100" t="s">
        <v>163</v>
      </c>
      <c r="E207" s="100" t="s">
        <v>191</v>
      </c>
      <c r="F207" s="108">
        <v>1.5</v>
      </c>
      <c r="G207" s="100">
        <v>0.0</v>
      </c>
      <c r="H207" s="108">
        <v>1.5</v>
      </c>
      <c r="I207" s="109">
        <v>41962.71994212963</v>
      </c>
      <c r="J207" s="100" t="s">
        <v>101</v>
      </c>
      <c r="K207" s="5" t="s">
        <v>283</v>
      </c>
    </row>
    <row r="208">
      <c r="A208" s="100">
        <v>126.0</v>
      </c>
      <c r="B208" s="92" t="s">
        <v>220</v>
      </c>
      <c r="C208" s="100" t="s">
        <v>1211</v>
      </c>
      <c r="D208" s="100" t="s">
        <v>163</v>
      </c>
      <c r="E208" s="100" t="s">
        <v>76</v>
      </c>
      <c r="F208" s="108">
        <v>1.25</v>
      </c>
      <c r="G208" s="100">
        <v>0.0</v>
      </c>
      <c r="H208" s="108">
        <v>1.5</v>
      </c>
      <c r="I208" s="109">
        <v>41962.71873842592</v>
      </c>
      <c r="J208" s="100" t="s">
        <v>101</v>
      </c>
      <c r="K208" s="5" t="s">
        <v>283</v>
      </c>
    </row>
    <row r="209">
      <c r="A209" s="100">
        <v>193.0</v>
      </c>
      <c r="B209" s="92" t="s">
        <v>220</v>
      </c>
      <c r="C209" s="100" t="s">
        <v>1212</v>
      </c>
      <c r="D209" s="100" t="s">
        <v>163</v>
      </c>
      <c r="E209" s="100" t="s">
        <v>191</v>
      </c>
      <c r="F209" s="108">
        <v>0.5</v>
      </c>
      <c r="G209" s="100">
        <v>0.0</v>
      </c>
      <c r="H209" s="108">
        <v>1.0</v>
      </c>
      <c r="I209" s="109">
        <v>41962.714837962965</v>
      </c>
      <c r="J209" s="100" t="s">
        <v>101</v>
      </c>
      <c r="K209" s="5" t="s">
        <v>292</v>
      </c>
    </row>
    <row r="210">
      <c r="A210" s="100">
        <v>166.0</v>
      </c>
      <c r="B210" s="92" t="s">
        <v>220</v>
      </c>
      <c r="C210" s="100" t="s">
        <v>1215</v>
      </c>
      <c r="D210" s="100" t="s">
        <v>163</v>
      </c>
      <c r="E210" s="100" t="s">
        <v>76</v>
      </c>
      <c r="F210" s="108">
        <v>0.5</v>
      </c>
      <c r="G210" s="100">
        <v>0.0</v>
      </c>
      <c r="H210" s="108">
        <v>0.5</v>
      </c>
      <c r="I210" s="109">
        <v>41962.56260416667</v>
      </c>
      <c r="J210" s="100" t="s">
        <v>101</v>
      </c>
      <c r="K210" s="5" t="s">
        <v>292</v>
      </c>
    </row>
    <row r="211">
      <c r="A211" s="100">
        <v>144.0</v>
      </c>
      <c r="B211" s="92" t="s">
        <v>220</v>
      </c>
      <c r="C211" s="100" t="s">
        <v>1216</v>
      </c>
      <c r="D211" s="100" t="s">
        <v>163</v>
      </c>
      <c r="E211" s="100" t="s">
        <v>191</v>
      </c>
      <c r="F211" s="108">
        <v>0.5</v>
      </c>
      <c r="G211" s="100">
        <v>0.0</v>
      </c>
      <c r="H211" s="108">
        <v>1.0</v>
      </c>
      <c r="I211" s="109">
        <v>41962.44920138889</v>
      </c>
      <c r="J211" s="100" t="s">
        <v>101</v>
      </c>
      <c r="K211" s="5" t="s">
        <v>292</v>
      </c>
    </row>
    <row r="212">
      <c r="A212" s="100">
        <v>17.0</v>
      </c>
      <c r="B212" s="92" t="s">
        <v>220</v>
      </c>
      <c r="C212" s="100" t="s">
        <v>1219</v>
      </c>
      <c r="D212" s="100" t="s">
        <v>163</v>
      </c>
      <c r="E212" s="100" t="s">
        <v>211</v>
      </c>
      <c r="F212" s="108">
        <v>1.0</v>
      </c>
      <c r="G212" s="100">
        <v>0.0</v>
      </c>
      <c r="H212" s="108">
        <v>1.0</v>
      </c>
      <c r="I212" s="109">
        <v>41962.435694444444</v>
      </c>
      <c r="J212" s="100" t="s">
        <v>101</v>
      </c>
      <c r="K212" s="5" t="s">
        <v>292</v>
      </c>
    </row>
    <row r="213">
      <c r="A213" s="100">
        <v>83.0</v>
      </c>
      <c r="B213" s="92" t="s">
        <v>220</v>
      </c>
      <c r="C213" s="100" t="s">
        <v>1221</v>
      </c>
      <c r="D213" s="100" t="s">
        <v>163</v>
      </c>
      <c r="E213" s="100" t="s">
        <v>211</v>
      </c>
      <c r="F213" s="108">
        <v>4.0</v>
      </c>
      <c r="G213" s="100">
        <v>0.0</v>
      </c>
      <c r="H213" s="108">
        <v>4.0</v>
      </c>
      <c r="I213" s="109">
        <v>41962.43539351852</v>
      </c>
      <c r="J213" s="100" t="s">
        <v>101</v>
      </c>
      <c r="K213" s="5" t="s">
        <v>468</v>
      </c>
    </row>
    <row r="214">
      <c r="A214" s="100">
        <v>120.0</v>
      </c>
      <c r="B214" s="92" t="s">
        <v>220</v>
      </c>
      <c r="C214" s="100" t="s">
        <v>1132</v>
      </c>
      <c r="D214" s="100" t="s">
        <v>163</v>
      </c>
      <c r="E214" s="100" t="s">
        <v>211</v>
      </c>
      <c r="F214" s="108">
        <v>1.25</v>
      </c>
      <c r="G214" s="100">
        <v>0.0</v>
      </c>
      <c r="H214" s="108">
        <v>1.25</v>
      </c>
      <c r="I214" s="109">
        <v>41962.43472222222</v>
      </c>
      <c r="J214" s="100" t="s">
        <v>101</v>
      </c>
      <c r="K214" s="5" t="s">
        <v>451</v>
      </c>
    </row>
    <row r="215">
      <c r="A215" s="100">
        <v>145.0</v>
      </c>
      <c r="B215" s="92" t="s">
        <v>220</v>
      </c>
      <c r="C215" s="100" t="s">
        <v>1181</v>
      </c>
      <c r="D215" s="100" t="s">
        <v>163</v>
      </c>
      <c r="E215" s="100" t="s">
        <v>76</v>
      </c>
      <c r="F215" s="108">
        <v>0.5</v>
      </c>
      <c r="G215" s="100">
        <v>0.0</v>
      </c>
      <c r="H215" s="108">
        <v>0.75</v>
      </c>
      <c r="I215" s="109">
        <v>41961.81895833334</v>
      </c>
      <c r="J215" s="100" t="s">
        <v>101</v>
      </c>
      <c r="K215" s="5" t="s">
        <v>292</v>
      </c>
    </row>
    <row r="216">
      <c r="A216" s="100">
        <v>127.0</v>
      </c>
      <c r="B216" s="92" t="s">
        <v>220</v>
      </c>
      <c r="C216" s="100" t="s">
        <v>1211</v>
      </c>
      <c r="D216" s="100" t="s">
        <v>163</v>
      </c>
      <c r="E216" s="100" t="s">
        <v>209</v>
      </c>
      <c r="F216" s="100">
        <v>1.25</v>
      </c>
      <c r="G216" s="100">
        <v>0.0</v>
      </c>
      <c r="H216" s="108">
        <v>2.0</v>
      </c>
      <c r="I216" s="109">
        <v>41961.778715277775</v>
      </c>
      <c r="J216" s="100" t="s">
        <v>101</v>
      </c>
      <c r="K216" s="5" t="s">
        <v>283</v>
      </c>
    </row>
    <row r="217">
      <c r="A217" s="100">
        <v>128.0</v>
      </c>
      <c r="B217" s="92" t="s">
        <v>220</v>
      </c>
      <c r="C217" s="100" t="s">
        <v>1211</v>
      </c>
      <c r="D217" s="100" t="s">
        <v>163</v>
      </c>
      <c r="E217" s="100" t="s">
        <v>211</v>
      </c>
      <c r="F217" s="108">
        <v>1.25</v>
      </c>
      <c r="G217" s="100">
        <v>0.0</v>
      </c>
      <c r="H217" s="108">
        <v>1.5</v>
      </c>
      <c r="I217" s="109">
        <v>41961.778715277775</v>
      </c>
      <c r="J217" s="100" t="s">
        <v>101</v>
      </c>
      <c r="K217" s="5" t="s">
        <v>283</v>
      </c>
    </row>
    <row r="218">
      <c r="A218" s="100">
        <v>125.0</v>
      </c>
      <c r="B218" s="92" t="s">
        <v>220</v>
      </c>
      <c r="C218" s="100" t="s">
        <v>1211</v>
      </c>
      <c r="D218" s="100" t="s">
        <v>163</v>
      </c>
      <c r="E218" s="100" t="s">
        <v>191</v>
      </c>
      <c r="F218" s="108">
        <v>1.25</v>
      </c>
      <c r="G218" s="100">
        <v>0.0</v>
      </c>
      <c r="H218" s="108">
        <v>1.75</v>
      </c>
      <c r="I218" s="109">
        <v>41961.77637731482</v>
      </c>
      <c r="J218" s="100" t="s">
        <v>101</v>
      </c>
      <c r="K218" s="5" t="s">
        <v>283</v>
      </c>
    </row>
    <row r="219">
      <c r="A219" s="100">
        <v>124.0</v>
      </c>
      <c r="B219" s="92" t="s">
        <v>220</v>
      </c>
      <c r="C219" s="100" t="s">
        <v>1223</v>
      </c>
      <c r="D219" s="100" t="s">
        <v>163</v>
      </c>
      <c r="E219" s="100" t="s">
        <v>191</v>
      </c>
      <c r="F219" s="108">
        <v>0.75</v>
      </c>
      <c r="G219" s="100">
        <v>0.0</v>
      </c>
      <c r="H219" s="108">
        <v>1.0</v>
      </c>
      <c r="I219" s="109">
        <v>41960.77821759259</v>
      </c>
      <c r="J219" s="100" t="s">
        <v>101</v>
      </c>
      <c r="K219" s="93" t="s">
        <v>375</v>
      </c>
    </row>
    <row r="220">
      <c r="A220" s="100">
        <v>121.0</v>
      </c>
      <c r="B220" s="92" t="s">
        <v>220</v>
      </c>
      <c r="C220" s="100" t="s">
        <v>1132</v>
      </c>
      <c r="D220" s="100" t="s">
        <v>163</v>
      </c>
      <c r="E220" s="100" t="s">
        <v>191</v>
      </c>
      <c r="F220" s="108">
        <v>1.25</v>
      </c>
      <c r="G220" s="100">
        <v>0.0</v>
      </c>
      <c r="H220" s="108">
        <v>1.25</v>
      </c>
      <c r="I220" s="109">
        <v>41960.747407407405</v>
      </c>
      <c r="J220" s="100" t="s">
        <v>101</v>
      </c>
      <c r="K220" s="5" t="s">
        <v>451</v>
      </c>
    </row>
    <row r="221">
      <c r="A221" s="100">
        <v>73.0</v>
      </c>
      <c r="B221" s="92" t="s">
        <v>220</v>
      </c>
      <c r="C221" s="100" t="s">
        <v>1224</v>
      </c>
      <c r="D221" s="100" t="s">
        <v>163</v>
      </c>
      <c r="E221" s="100" t="s">
        <v>76</v>
      </c>
      <c r="F221" s="108">
        <v>1.5</v>
      </c>
      <c r="G221" s="100">
        <v>0.0</v>
      </c>
      <c r="H221" s="108">
        <v>2.0</v>
      </c>
      <c r="I221" s="109">
        <v>41959.72803240741</v>
      </c>
      <c r="J221" s="100" t="s">
        <v>101</v>
      </c>
      <c r="K221" s="5" t="s">
        <v>292</v>
      </c>
    </row>
    <row r="222">
      <c r="A222" s="100">
        <v>41.0</v>
      </c>
      <c r="B222" s="92" t="s">
        <v>220</v>
      </c>
      <c r="C222" s="100" t="s">
        <v>1225</v>
      </c>
      <c r="D222" s="100" t="s">
        <v>163</v>
      </c>
      <c r="E222" s="100" t="s">
        <v>76</v>
      </c>
      <c r="F222" s="108">
        <v>6.0</v>
      </c>
      <c r="G222" s="100">
        <v>0.0</v>
      </c>
      <c r="H222" s="108">
        <v>6.25</v>
      </c>
      <c r="I222" s="109">
        <v>41957.626967592594</v>
      </c>
      <c r="J222" s="100" t="s">
        <v>101</v>
      </c>
      <c r="K222" s="5" t="s">
        <v>292</v>
      </c>
    </row>
    <row r="223">
      <c r="A223" s="100">
        <v>117.0</v>
      </c>
      <c r="B223" s="92" t="s">
        <v>220</v>
      </c>
      <c r="C223" s="100" t="s">
        <v>1227</v>
      </c>
      <c r="D223" s="100" t="s">
        <v>163</v>
      </c>
      <c r="E223" s="100" t="s">
        <v>76</v>
      </c>
      <c r="F223" s="108">
        <v>2.5</v>
      </c>
      <c r="G223" s="100">
        <v>0.0</v>
      </c>
      <c r="H223" s="108">
        <v>2.5</v>
      </c>
      <c r="I223" s="109">
        <v>41956.634305555555</v>
      </c>
      <c r="J223" s="100" t="s">
        <v>101</v>
      </c>
      <c r="K223" s="93" t="s">
        <v>456</v>
      </c>
    </row>
    <row r="224">
      <c r="A224" s="100">
        <v>122.0</v>
      </c>
      <c r="B224" s="92" t="s">
        <v>220</v>
      </c>
      <c r="C224" s="100" t="s">
        <v>1229</v>
      </c>
      <c r="D224" s="100" t="s">
        <v>163</v>
      </c>
      <c r="E224" s="100" t="s">
        <v>209</v>
      </c>
      <c r="F224" s="100">
        <v>1.25</v>
      </c>
      <c r="G224" s="100">
        <v>0.0</v>
      </c>
      <c r="H224" s="108">
        <v>1.25</v>
      </c>
      <c r="I224" s="109">
        <v>41956.632060185184</v>
      </c>
      <c r="J224" s="100" t="s">
        <v>101</v>
      </c>
      <c r="K224" s="5" t="s">
        <v>456</v>
      </c>
    </row>
    <row r="225">
      <c r="A225" s="100">
        <v>116.0</v>
      </c>
      <c r="B225" s="92" t="s">
        <v>220</v>
      </c>
      <c r="C225" s="100" t="s">
        <v>1227</v>
      </c>
      <c r="D225" s="100" t="s">
        <v>163</v>
      </c>
      <c r="E225" s="100" t="s">
        <v>191</v>
      </c>
      <c r="F225" s="108">
        <v>2.5</v>
      </c>
      <c r="G225" s="100">
        <v>0.0</v>
      </c>
      <c r="H225" s="108">
        <v>3.25</v>
      </c>
      <c r="I225" s="109">
        <v>41956.627650462964</v>
      </c>
      <c r="J225" s="100" t="s">
        <v>101</v>
      </c>
      <c r="K225" s="5" t="s">
        <v>456</v>
      </c>
    </row>
    <row r="226">
      <c r="A226" s="100">
        <v>101.0</v>
      </c>
      <c r="B226" s="92" t="s">
        <v>220</v>
      </c>
      <c r="C226" s="100" t="s">
        <v>1207</v>
      </c>
      <c r="D226" s="100" t="s">
        <v>163</v>
      </c>
      <c r="E226" s="100" t="s">
        <v>76</v>
      </c>
      <c r="F226" s="108">
        <v>1.25</v>
      </c>
      <c r="G226" s="100">
        <v>0.0</v>
      </c>
      <c r="H226" s="108">
        <v>1.25</v>
      </c>
      <c r="I226" s="109">
        <v>41956.548854166664</v>
      </c>
      <c r="J226" s="100" t="s">
        <v>101</v>
      </c>
      <c r="K226" s="5" t="s">
        <v>292</v>
      </c>
    </row>
    <row r="227">
      <c r="A227" s="100">
        <v>35.0</v>
      </c>
      <c r="B227" s="92" t="s">
        <v>492</v>
      </c>
      <c r="C227" s="100" t="s">
        <v>1236</v>
      </c>
      <c r="D227" s="100" t="s">
        <v>163</v>
      </c>
      <c r="E227" s="100" t="s">
        <v>191</v>
      </c>
      <c r="F227" s="108"/>
      <c r="G227" s="3"/>
      <c r="H227" s="108"/>
      <c r="I227" s="109">
        <v>41956.45552083333</v>
      </c>
      <c r="J227" s="100" t="s">
        <v>659</v>
      </c>
      <c r="K227" s="5"/>
    </row>
    <row r="228">
      <c r="A228" s="100">
        <v>114.0</v>
      </c>
      <c r="B228" s="92" t="s">
        <v>220</v>
      </c>
      <c r="C228" s="100" t="s">
        <v>1238</v>
      </c>
      <c r="D228" s="100" t="s">
        <v>163</v>
      </c>
      <c r="E228" s="100" t="s">
        <v>191</v>
      </c>
      <c r="F228" s="108">
        <v>1.0</v>
      </c>
      <c r="G228" s="100">
        <v>0.0</v>
      </c>
      <c r="H228" s="108">
        <v>0.5</v>
      </c>
      <c r="I228" s="109">
        <v>41955.56251157408</v>
      </c>
      <c r="J228" s="100" t="s">
        <v>659</v>
      </c>
      <c r="K228" s="5" t="s">
        <v>364</v>
      </c>
    </row>
    <row r="229">
      <c r="A229" s="100">
        <v>67.0</v>
      </c>
      <c r="B229" s="92" t="s">
        <v>220</v>
      </c>
      <c r="C229" s="100" t="s">
        <v>364</v>
      </c>
      <c r="D229" s="100" t="s">
        <v>163</v>
      </c>
      <c r="E229" s="100" t="s">
        <v>191</v>
      </c>
      <c r="F229" s="108">
        <v>1.5</v>
      </c>
      <c r="G229" s="100">
        <v>0.0</v>
      </c>
      <c r="H229" s="108">
        <v>1.75</v>
      </c>
      <c r="I229" s="109">
        <v>41955.54083333333</v>
      </c>
      <c r="J229" s="100" t="s">
        <v>659</v>
      </c>
      <c r="K229" s="93" t="s">
        <v>364</v>
      </c>
    </row>
    <row r="230">
      <c r="A230" s="100">
        <v>66.0</v>
      </c>
      <c r="B230" s="92" t="s">
        <v>220</v>
      </c>
      <c r="C230" s="100" t="s">
        <v>1242</v>
      </c>
      <c r="D230" s="100" t="s">
        <v>163</v>
      </c>
      <c r="E230" s="100" t="s">
        <v>191</v>
      </c>
      <c r="F230" s="108">
        <v>0.75</v>
      </c>
      <c r="G230" s="100">
        <v>0.0</v>
      </c>
      <c r="H230" s="108">
        <v>0.75</v>
      </c>
      <c r="I230" s="109">
        <v>41955.46869212963</v>
      </c>
      <c r="J230" s="100" t="s">
        <v>659</v>
      </c>
      <c r="K230" s="93" t="s">
        <v>393</v>
      </c>
    </row>
    <row r="231">
      <c r="A231" s="100">
        <v>1.0</v>
      </c>
      <c r="B231" s="92" t="s">
        <v>492</v>
      </c>
      <c r="C231" s="100" t="s">
        <v>1243</v>
      </c>
      <c r="D231" s="100" t="s">
        <v>163</v>
      </c>
      <c r="E231" s="100" t="s">
        <v>209</v>
      </c>
      <c r="F231" s="108"/>
      <c r="G231" s="3"/>
      <c r="H231" s="108"/>
      <c r="I231" s="109">
        <v>41956.45525462963</v>
      </c>
      <c r="J231" s="100" t="s">
        <v>659</v>
      </c>
      <c r="K231" s="93" t="s">
        <v>364</v>
      </c>
    </row>
    <row r="232">
      <c r="A232" s="100">
        <v>115.0</v>
      </c>
      <c r="B232" s="92" t="s">
        <v>220</v>
      </c>
      <c r="C232" s="100" t="s">
        <v>1245</v>
      </c>
      <c r="D232" s="100" t="s">
        <v>163</v>
      </c>
      <c r="E232" s="100" t="s">
        <v>209</v>
      </c>
      <c r="F232" s="108">
        <v>3.5</v>
      </c>
      <c r="G232" s="100">
        <v>0.0</v>
      </c>
      <c r="H232" s="108">
        <v>3.5</v>
      </c>
      <c r="I232" s="109">
        <v>41955.95644675926</v>
      </c>
      <c r="J232" s="100" t="s">
        <v>659</v>
      </c>
      <c r="K232" s="5" t="s">
        <v>364</v>
      </c>
    </row>
    <row r="233">
      <c r="A233" s="100">
        <v>33.0</v>
      </c>
      <c r="B233" s="92" t="s">
        <v>492</v>
      </c>
      <c r="C233" s="100" t="s">
        <v>1246</v>
      </c>
      <c r="D233" s="100" t="s">
        <v>163</v>
      </c>
      <c r="E233" s="100" t="s">
        <v>76</v>
      </c>
      <c r="F233" s="108"/>
      <c r="G233" s="3"/>
      <c r="H233" s="108"/>
      <c r="I233" s="109">
        <v>41956.45515046296</v>
      </c>
      <c r="J233" s="100" t="s">
        <v>659</v>
      </c>
      <c r="K233" s="5"/>
    </row>
    <row r="234">
      <c r="A234" s="100">
        <v>105.0</v>
      </c>
      <c r="B234" s="92" t="s">
        <v>220</v>
      </c>
      <c r="C234" s="100" t="s">
        <v>1247</v>
      </c>
      <c r="D234" s="100" t="s">
        <v>163</v>
      </c>
      <c r="E234" s="100" t="s">
        <v>76</v>
      </c>
      <c r="F234" s="108">
        <v>2.0</v>
      </c>
      <c r="G234" s="100">
        <v>0.0</v>
      </c>
      <c r="H234" s="108">
        <v>4.5</v>
      </c>
      <c r="I234" s="109">
        <v>41956.13422453704</v>
      </c>
      <c r="J234" s="100" t="s">
        <v>659</v>
      </c>
      <c r="K234" s="5" t="s">
        <v>364</v>
      </c>
    </row>
    <row r="235">
      <c r="A235" s="100">
        <v>61.0</v>
      </c>
      <c r="B235" s="92" t="s">
        <v>220</v>
      </c>
      <c r="C235" s="100" t="s">
        <v>1247</v>
      </c>
      <c r="D235" s="100" t="s">
        <v>163</v>
      </c>
      <c r="E235" s="100" t="s">
        <v>191</v>
      </c>
      <c r="F235" s="108">
        <v>2.0</v>
      </c>
      <c r="G235" s="100">
        <v>0.0</v>
      </c>
      <c r="H235" s="108">
        <v>0.25</v>
      </c>
      <c r="I235" s="109">
        <v>41954.722592592596</v>
      </c>
      <c r="J235" s="100" t="s">
        <v>659</v>
      </c>
      <c r="K235" s="5" t="s">
        <v>364</v>
      </c>
    </row>
    <row r="236">
      <c r="A236" s="100">
        <v>58.0</v>
      </c>
      <c r="B236" s="92" t="s">
        <v>220</v>
      </c>
      <c r="C236" s="100" t="s">
        <v>1249</v>
      </c>
      <c r="D236" s="100" t="s">
        <v>163</v>
      </c>
      <c r="E236" s="100" t="s">
        <v>191</v>
      </c>
      <c r="F236" s="108">
        <v>4.0</v>
      </c>
      <c r="G236" s="100">
        <v>0.0</v>
      </c>
      <c r="H236" s="108">
        <v>6.0</v>
      </c>
      <c r="I236" s="109">
        <v>41946.74040509259</v>
      </c>
      <c r="J236" s="100" t="s">
        <v>659</v>
      </c>
      <c r="K236" s="5" t="s">
        <v>364</v>
      </c>
    </row>
    <row r="237">
      <c r="A237" s="100">
        <v>57.0</v>
      </c>
      <c r="B237" s="92" t="s">
        <v>220</v>
      </c>
      <c r="C237" s="100" t="s">
        <v>1242</v>
      </c>
      <c r="D237" s="100" t="s">
        <v>163</v>
      </c>
      <c r="E237" s="100" t="s">
        <v>191</v>
      </c>
      <c r="F237" s="108">
        <v>1.0</v>
      </c>
      <c r="G237" s="100">
        <v>0.0</v>
      </c>
      <c r="H237" s="108">
        <v>1.25</v>
      </c>
      <c r="I237" s="109">
        <v>41946.53790509259</v>
      </c>
      <c r="J237" s="100" t="s">
        <v>659</v>
      </c>
      <c r="K237" s="5" t="s">
        <v>393</v>
      </c>
    </row>
    <row r="238">
      <c r="A238" s="100">
        <v>37.0</v>
      </c>
      <c r="B238" s="92" t="s">
        <v>492</v>
      </c>
      <c r="C238" s="100" t="s">
        <v>1252</v>
      </c>
      <c r="D238" s="100" t="s">
        <v>163</v>
      </c>
      <c r="E238" s="100" t="s">
        <v>209</v>
      </c>
      <c r="F238" s="108"/>
      <c r="G238" s="100"/>
      <c r="H238" s="108"/>
      <c r="I238" s="109">
        <v>41956.45505787037</v>
      </c>
      <c r="J238" s="100" t="s">
        <v>659</v>
      </c>
      <c r="K238" s="5" t="s">
        <v>364</v>
      </c>
    </row>
    <row r="239">
      <c r="A239" s="100">
        <v>60.0</v>
      </c>
      <c r="B239" s="92" t="s">
        <v>467</v>
      </c>
      <c r="C239" s="100" t="s">
        <v>1253</v>
      </c>
      <c r="D239" s="100" t="s">
        <v>1254</v>
      </c>
      <c r="E239" s="100" t="s">
        <v>209</v>
      </c>
      <c r="F239" s="35"/>
      <c r="G239" s="3"/>
      <c r="H239" s="35"/>
      <c r="I239" s="109"/>
      <c r="J239" s="100" t="s">
        <v>659</v>
      </c>
      <c r="K239" s="5" t="s">
        <v>259</v>
      </c>
    </row>
    <row r="240">
      <c r="A240" s="100">
        <v>88.0</v>
      </c>
      <c r="B240" s="92" t="s">
        <v>220</v>
      </c>
      <c r="C240" s="100" t="s">
        <v>1256</v>
      </c>
      <c r="D240" s="100" t="s">
        <v>163</v>
      </c>
      <c r="E240" s="100" t="s">
        <v>209</v>
      </c>
      <c r="F240" s="108">
        <v>1.0</v>
      </c>
      <c r="G240" s="92">
        <v>0.0</v>
      </c>
      <c r="H240" s="108">
        <v>0.75</v>
      </c>
      <c r="I240" s="109">
        <v>41949.70392361111</v>
      </c>
      <c r="J240" s="100" t="s">
        <v>659</v>
      </c>
      <c r="K240" s="5" t="s">
        <v>364</v>
      </c>
    </row>
    <row r="241">
      <c r="A241" s="100">
        <v>80.0</v>
      </c>
      <c r="B241" s="92" t="s">
        <v>220</v>
      </c>
      <c r="C241" s="100" t="s">
        <v>1257</v>
      </c>
      <c r="D241" s="100" t="s">
        <v>163</v>
      </c>
      <c r="E241" s="100" t="s">
        <v>211</v>
      </c>
      <c r="F241" s="108">
        <v>5.0</v>
      </c>
      <c r="G241" s="33"/>
      <c r="H241" s="108">
        <v>3.0</v>
      </c>
      <c r="I241" s="109">
        <v>41955.953738425924</v>
      </c>
      <c r="J241" s="100" t="s">
        <v>659</v>
      </c>
      <c r="K241" s="5" t="s">
        <v>364</v>
      </c>
    </row>
    <row r="242">
      <c r="A242" s="100">
        <v>50.0</v>
      </c>
      <c r="B242" s="92" t="s">
        <v>220</v>
      </c>
      <c r="C242" s="100" t="s">
        <v>1257</v>
      </c>
      <c r="D242" s="100" t="s">
        <v>163</v>
      </c>
      <c r="E242" s="100" t="s">
        <v>209</v>
      </c>
      <c r="F242" s="108">
        <v>5.0</v>
      </c>
      <c r="G242" s="33"/>
      <c r="H242" s="108">
        <v>4.0</v>
      </c>
      <c r="I242" s="109">
        <v>41955.95122685185</v>
      </c>
      <c r="J242" s="100" t="s">
        <v>659</v>
      </c>
      <c r="K242" s="5" t="s">
        <v>364</v>
      </c>
    </row>
    <row r="243">
      <c r="A243" s="100">
        <v>49.0</v>
      </c>
      <c r="B243" s="92" t="s">
        <v>220</v>
      </c>
      <c r="C243" s="100" t="s">
        <v>1259</v>
      </c>
      <c r="D243" s="100" t="s">
        <v>163</v>
      </c>
      <c r="E243" s="100" t="s">
        <v>211</v>
      </c>
      <c r="F243" s="108">
        <v>1.0</v>
      </c>
      <c r="G243" s="92">
        <v>1.3</v>
      </c>
      <c r="H243" s="108">
        <v>1.0</v>
      </c>
      <c r="I243" s="109">
        <v>41947.71435185185</v>
      </c>
      <c r="J243" s="100" t="s">
        <v>659</v>
      </c>
      <c r="K243" s="5" t="s">
        <v>1261</v>
      </c>
    </row>
    <row r="244">
      <c r="A244" s="100">
        <v>48.0</v>
      </c>
      <c r="B244" s="92" t="s">
        <v>220</v>
      </c>
      <c r="C244" s="100" t="s">
        <v>1262</v>
      </c>
      <c r="D244" s="100" t="s">
        <v>163</v>
      </c>
      <c r="E244" s="100" t="s">
        <v>209</v>
      </c>
      <c r="F244" s="108">
        <v>1.0</v>
      </c>
      <c r="G244" s="33"/>
      <c r="H244" s="108">
        <v>1.0</v>
      </c>
      <c r="I244" s="109">
        <v>41947.71431712963</v>
      </c>
      <c r="J244" s="100" t="s">
        <v>659</v>
      </c>
      <c r="K244" s="5" t="s">
        <v>393</v>
      </c>
    </row>
    <row r="245">
      <c r="A245" s="100">
        <v>38.0</v>
      </c>
      <c r="B245" s="92" t="s">
        <v>492</v>
      </c>
      <c r="C245" s="100" t="s">
        <v>1264</v>
      </c>
      <c r="D245" s="100" t="s">
        <v>163</v>
      </c>
      <c r="E245" s="100" t="s">
        <v>191</v>
      </c>
      <c r="F245" s="35"/>
      <c r="G245" s="33"/>
      <c r="H245" s="35"/>
      <c r="I245" s="109">
        <v>41956.454976851855</v>
      </c>
      <c r="J245" s="100" t="s">
        <v>659</v>
      </c>
      <c r="K245" s="5"/>
    </row>
    <row r="246">
      <c r="A246" s="100">
        <v>62.0</v>
      </c>
      <c r="B246" s="92" t="s">
        <v>220</v>
      </c>
      <c r="C246" s="100" t="s">
        <v>1266</v>
      </c>
      <c r="D246" s="100" t="s">
        <v>163</v>
      </c>
      <c r="E246" s="100" t="s">
        <v>191</v>
      </c>
      <c r="F246" s="108">
        <v>0.5</v>
      </c>
      <c r="G246" s="33"/>
      <c r="H246" s="35"/>
      <c r="I246" s="109">
        <v>41946.98782407407</v>
      </c>
      <c r="J246" s="100" t="s">
        <v>659</v>
      </c>
      <c r="K246" s="5" t="s">
        <v>364</v>
      </c>
    </row>
    <row r="247">
      <c r="A247" s="100">
        <v>45.0</v>
      </c>
      <c r="B247" s="92" t="s">
        <v>220</v>
      </c>
      <c r="C247" s="100" t="s">
        <v>1267</v>
      </c>
      <c r="D247" s="100" t="s">
        <v>163</v>
      </c>
      <c r="E247" s="100" t="s">
        <v>191</v>
      </c>
      <c r="F247" s="108">
        <v>4.0</v>
      </c>
      <c r="G247" s="92">
        <v>0.0</v>
      </c>
      <c r="H247" s="108">
        <v>0.5</v>
      </c>
      <c r="I247" s="109">
        <v>41946.69835648148</v>
      </c>
      <c r="J247" s="100" t="s">
        <v>659</v>
      </c>
      <c r="K247" s="5" t="s">
        <v>364</v>
      </c>
    </row>
    <row r="248">
      <c r="A248" s="100">
        <v>43.0</v>
      </c>
      <c r="B248" s="92" t="s">
        <v>220</v>
      </c>
      <c r="C248" s="100" t="s">
        <v>1269</v>
      </c>
      <c r="D248" s="100" t="s">
        <v>163</v>
      </c>
      <c r="E248" s="100" t="s">
        <v>191</v>
      </c>
      <c r="F248" s="108">
        <v>1.0</v>
      </c>
      <c r="G248" s="33"/>
      <c r="H248" s="108">
        <v>1.25</v>
      </c>
      <c r="I248" s="109">
        <v>41940.588530092595</v>
      </c>
      <c r="J248" s="100" t="s">
        <v>659</v>
      </c>
      <c r="K248" s="5" t="s">
        <v>393</v>
      </c>
    </row>
    <row r="249">
      <c r="A249" s="100">
        <v>44.0</v>
      </c>
      <c r="B249" s="92" t="s">
        <v>220</v>
      </c>
      <c r="C249" s="100" t="s">
        <v>1271</v>
      </c>
      <c r="D249" s="100" t="s">
        <v>163</v>
      </c>
      <c r="E249" s="100" t="s">
        <v>191</v>
      </c>
      <c r="F249" s="108">
        <v>1.0</v>
      </c>
      <c r="G249" s="33"/>
      <c r="H249" s="108">
        <v>0.5</v>
      </c>
      <c r="I249" s="109">
        <v>41940.58797453704</v>
      </c>
      <c r="J249" s="100" t="s">
        <v>659</v>
      </c>
      <c r="K249" s="5" t="s">
        <v>393</v>
      </c>
    </row>
    <row r="250">
      <c r="A250" s="100">
        <v>47.0</v>
      </c>
      <c r="B250" s="92" t="s">
        <v>220</v>
      </c>
      <c r="C250" s="100" t="s">
        <v>1274</v>
      </c>
      <c r="D250" s="100" t="s">
        <v>163</v>
      </c>
      <c r="E250" s="100" t="s">
        <v>191</v>
      </c>
      <c r="F250" s="108">
        <v>1.0</v>
      </c>
      <c r="G250" s="92">
        <v>0.0</v>
      </c>
      <c r="H250" s="108">
        <v>1.0</v>
      </c>
      <c r="I250" s="109">
        <v>41933.51084490741</v>
      </c>
      <c r="J250" s="100" t="s">
        <v>659</v>
      </c>
      <c r="K250" s="5" t="s">
        <v>292</v>
      </c>
    </row>
    <row r="251">
      <c r="A251" s="100">
        <v>102.0</v>
      </c>
      <c r="B251" s="92" t="s">
        <v>220</v>
      </c>
      <c r="C251" s="100" t="s">
        <v>1207</v>
      </c>
      <c r="D251" s="100" t="s">
        <v>163</v>
      </c>
      <c r="E251" s="100" t="s">
        <v>209</v>
      </c>
      <c r="F251" s="108">
        <v>1.25</v>
      </c>
      <c r="G251" s="92">
        <v>0.0</v>
      </c>
      <c r="H251" s="108">
        <v>1.25</v>
      </c>
      <c r="I251" s="109">
        <v>41955.95153935185</v>
      </c>
      <c r="J251" s="100" t="s">
        <v>101</v>
      </c>
      <c r="K251" s="5" t="s">
        <v>292</v>
      </c>
    </row>
    <row r="252">
      <c r="A252" s="100">
        <v>75.0</v>
      </c>
      <c r="B252" s="92" t="s">
        <v>220</v>
      </c>
      <c r="C252" s="100" t="s">
        <v>1278</v>
      </c>
      <c r="D252" s="100" t="s">
        <v>163</v>
      </c>
      <c r="E252" s="100" t="s">
        <v>191</v>
      </c>
      <c r="F252" s="108">
        <v>0.167</v>
      </c>
      <c r="G252" s="92">
        <v>0.5</v>
      </c>
      <c r="H252" s="108">
        <v>1.5503</v>
      </c>
      <c r="I252" s="109">
        <v>41955.62092592593</v>
      </c>
      <c r="J252" s="100" t="s">
        <v>101</v>
      </c>
      <c r="K252" s="5" t="s">
        <v>364</v>
      </c>
    </row>
    <row r="253">
      <c r="A253" s="100">
        <v>113.0</v>
      </c>
      <c r="B253" s="92" t="s">
        <v>220</v>
      </c>
      <c r="C253" s="100" t="s">
        <v>1280</v>
      </c>
      <c r="D253" s="100" t="s">
        <v>163</v>
      </c>
      <c r="E253" s="100" t="s">
        <v>76</v>
      </c>
      <c r="F253" s="108">
        <v>1.0</v>
      </c>
      <c r="G253" s="92">
        <v>0.0</v>
      </c>
      <c r="H253" s="108">
        <v>1.0</v>
      </c>
      <c r="I253" s="109">
        <v>41955.50009259259</v>
      </c>
      <c r="J253" s="100" t="s">
        <v>101</v>
      </c>
      <c r="K253" s="5" t="s">
        <v>388</v>
      </c>
    </row>
    <row r="254">
      <c r="A254" s="100">
        <v>103.0</v>
      </c>
      <c r="B254" s="92" t="s">
        <v>220</v>
      </c>
      <c r="C254" s="100" t="s">
        <v>1207</v>
      </c>
      <c r="D254" s="100" t="s">
        <v>163</v>
      </c>
      <c r="E254" s="100" t="s">
        <v>191</v>
      </c>
      <c r="F254" s="108">
        <v>1.25</v>
      </c>
      <c r="G254" s="92">
        <v>0.0</v>
      </c>
      <c r="H254" s="108">
        <v>1.25</v>
      </c>
      <c r="I254" s="109">
        <v>41954.754479166666</v>
      </c>
      <c r="J254" s="100" t="s">
        <v>101</v>
      </c>
      <c r="K254" s="5" t="s">
        <v>292</v>
      </c>
    </row>
    <row r="255">
      <c r="A255" s="100">
        <v>99.0</v>
      </c>
      <c r="B255" s="92" t="s">
        <v>220</v>
      </c>
      <c r="C255" s="100" t="s">
        <v>1281</v>
      </c>
      <c r="D255" s="100" t="s">
        <v>163</v>
      </c>
      <c r="E255" s="100" t="s">
        <v>76</v>
      </c>
      <c r="F255" s="108">
        <v>1.0</v>
      </c>
      <c r="G255" s="100">
        <v>0.0</v>
      </c>
      <c r="H255" s="108">
        <v>0.75</v>
      </c>
      <c r="I255" s="109">
        <v>41954.637650462966</v>
      </c>
      <c r="J255" s="100" t="s">
        <v>101</v>
      </c>
      <c r="K255" s="5" t="s">
        <v>292</v>
      </c>
    </row>
    <row r="256">
      <c r="A256" s="100">
        <v>92.0</v>
      </c>
      <c r="B256" s="92" t="s">
        <v>220</v>
      </c>
      <c r="C256" s="100" t="s">
        <v>1282</v>
      </c>
      <c r="D256" s="100" t="s">
        <v>163</v>
      </c>
      <c r="E256" s="100" t="s">
        <v>191</v>
      </c>
      <c r="F256" s="108">
        <v>0.5</v>
      </c>
      <c r="G256" s="100">
        <v>0.0</v>
      </c>
      <c r="H256" s="108">
        <v>1.5</v>
      </c>
      <c r="I256" s="109">
        <v>41953.54226851852</v>
      </c>
      <c r="J256" s="100" t="s">
        <v>101</v>
      </c>
      <c r="K256" s="5" t="s">
        <v>289</v>
      </c>
    </row>
    <row r="257">
      <c r="A257" s="100">
        <v>100.0</v>
      </c>
      <c r="B257" s="92" t="s">
        <v>220</v>
      </c>
      <c r="C257" s="100" t="s">
        <v>1282</v>
      </c>
      <c r="D257" s="100" t="s">
        <v>163</v>
      </c>
      <c r="E257" s="100" t="s">
        <v>209</v>
      </c>
      <c r="F257" s="108">
        <v>0.5</v>
      </c>
      <c r="G257" s="100">
        <v>0.0</v>
      </c>
      <c r="H257" s="108">
        <v>0.5</v>
      </c>
      <c r="I257" s="109">
        <v>41953.542083333334</v>
      </c>
      <c r="J257" s="100" t="s">
        <v>101</v>
      </c>
      <c r="K257" s="5" t="s">
        <v>289</v>
      </c>
    </row>
    <row r="258">
      <c r="A258" s="100">
        <v>91.0</v>
      </c>
      <c r="B258" s="92" t="s">
        <v>220</v>
      </c>
      <c r="C258" s="100" t="s">
        <v>1284</v>
      </c>
      <c r="D258" s="100" t="s">
        <v>163</v>
      </c>
      <c r="E258" s="100" t="s">
        <v>209</v>
      </c>
      <c r="F258" s="108">
        <v>1.25</v>
      </c>
      <c r="G258" s="100">
        <v>0.0</v>
      </c>
      <c r="H258" s="108">
        <v>1.25</v>
      </c>
      <c r="I258" s="109">
        <v>41953.53980324074</v>
      </c>
      <c r="J258" s="100" t="s">
        <v>101</v>
      </c>
      <c r="K258" s="5" t="s">
        <v>451</v>
      </c>
    </row>
    <row r="259">
      <c r="A259" s="100">
        <v>72.0</v>
      </c>
      <c r="B259" s="92" t="s">
        <v>220</v>
      </c>
      <c r="C259" s="100" t="s">
        <v>1285</v>
      </c>
      <c r="D259" s="100" t="s">
        <v>163</v>
      </c>
      <c r="E259" s="100" t="s">
        <v>76</v>
      </c>
      <c r="F259" s="108">
        <v>1.25</v>
      </c>
      <c r="G259" s="92">
        <v>0.0</v>
      </c>
      <c r="H259" s="108">
        <v>2.0</v>
      </c>
      <c r="I259" s="109">
        <v>41951.87972222222</v>
      </c>
      <c r="J259" s="100" t="s">
        <v>101</v>
      </c>
      <c r="K259" s="5" t="s">
        <v>292</v>
      </c>
    </row>
    <row r="260">
      <c r="A260" s="100">
        <v>98.0</v>
      </c>
      <c r="B260" s="92" t="s">
        <v>220</v>
      </c>
      <c r="C260" s="100" t="s">
        <v>1286</v>
      </c>
      <c r="D260" s="100" t="s">
        <v>163</v>
      </c>
      <c r="E260" s="100" t="s">
        <v>191</v>
      </c>
      <c r="F260" s="108">
        <v>0.33</v>
      </c>
      <c r="G260" s="92">
        <v>0.0</v>
      </c>
      <c r="H260" s="108">
        <v>0.75</v>
      </c>
      <c r="I260" s="109">
        <v>41951.63878472222</v>
      </c>
      <c r="J260" s="100" t="s">
        <v>101</v>
      </c>
      <c r="K260" s="5" t="s">
        <v>456</v>
      </c>
    </row>
    <row r="261">
      <c r="A261" s="100">
        <v>89.0</v>
      </c>
      <c r="B261" s="92" t="s">
        <v>220</v>
      </c>
      <c r="C261" s="100" t="s">
        <v>1284</v>
      </c>
      <c r="D261" s="100" t="s">
        <v>163</v>
      </c>
      <c r="E261" s="100" t="s">
        <v>191</v>
      </c>
      <c r="F261" s="108">
        <v>1.25</v>
      </c>
      <c r="G261" s="92">
        <v>0.0</v>
      </c>
      <c r="H261" s="108">
        <v>1.25</v>
      </c>
      <c r="I261" s="109">
        <v>41951.615578703706</v>
      </c>
      <c r="J261" s="100" t="s">
        <v>101</v>
      </c>
      <c r="K261" s="5" t="s">
        <v>451</v>
      </c>
    </row>
    <row r="262">
      <c r="A262" s="100">
        <v>97.0</v>
      </c>
      <c r="B262" s="92" t="s">
        <v>220</v>
      </c>
      <c r="C262" s="100" t="s">
        <v>1287</v>
      </c>
      <c r="D262" s="100" t="s">
        <v>163</v>
      </c>
      <c r="E262" s="100" t="s">
        <v>191</v>
      </c>
      <c r="F262" s="108">
        <v>0.25</v>
      </c>
      <c r="G262" s="100">
        <v>0.0</v>
      </c>
      <c r="H262" s="108">
        <v>0.25</v>
      </c>
      <c r="I262" s="109">
        <v>41951.61423611111</v>
      </c>
      <c r="J262" s="100" t="s">
        <v>101</v>
      </c>
      <c r="K262" s="5" t="s">
        <v>388</v>
      </c>
    </row>
    <row r="263">
      <c r="A263" s="100">
        <v>95.0</v>
      </c>
      <c r="B263" s="92" t="s">
        <v>220</v>
      </c>
      <c r="C263" s="100" t="s">
        <v>1078</v>
      </c>
      <c r="D263" s="100" t="s">
        <v>163</v>
      </c>
      <c r="E263" s="100" t="s">
        <v>191</v>
      </c>
      <c r="F263" s="108">
        <v>1.0</v>
      </c>
      <c r="G263" s="92">
        <v>0.0</v>
      </c>
      <c r="H263" s="108">
        <v>1.0</v>
      </c>
      <c r="I263" s="109">
        <v>41951.613287037035</v>
      </c>
      <c r="J263" s="100" t="s">
        <v>101</v>
      </c>
      <c r="K263" s="5" t="s">
        <v>388</v>
      </c>
    </row>
    <row r="264">
      <c r="A264" s="100">
        <v>96.0</v>
      </c>
      <c r="B264" s="92" t="s">
        <v>220</v>
      </c>
      <c r="C264" s="100" t="s">
        <v>1078</v>
      </c>
      <c r="D264" s="100" t="s">
        <v>163</v>
      </c>
      <c r="E264" s="100" t="s">
        <v>209</v>
      </c>
      <c r="F264" s="108">
        <v>1.0</v>
      </c>
      <c r="G264" s="92">
        <v>0.0</v>
      </c>
      <c r="H264" s="108">
        <v>1.0</v>
      </c>
      <c r="I264" s="109">
        <v>41951.598587962966</v>
      </c>
      <c r="J264" s="100" t="s">
        <v>101</v>
      </c>
      <c r="K264" s="5" t="s">
        <v>388</v>
      </c>
    </row>
    <row r="265">
      <c r="A265" s="100">
        <v>90.0</v>
      </c>
      <c r="B265" s="92" t="s">
        <v>220</v>
      </c>
      <c r="C265" s="100" t="s">
        <v>1284</v>
      </c>
      <c r="D265" s="100" t="s">
        <v>163</v>
      </c>
      <c r="E265" s="100" t="s">
        <v>76</v>
      </c>
      <c r="F265" s="108">
        <v>1.25</v>
      </c>
      <c r="G265" s="92">
        <v>0.0</v>
      </c>
      <c r="H265" s="108">
        <v>1.25</v>
      </c>
      <c r="I265" s="109">
        <v>41950.77359953704</v>
      </c>
      <c r="J265" s="100" t="s">
        <v>101</v>
      </c>
      <c r="K265" s="5" t="s">
        <v>451</v>
      </c>
    </row>
    <row r="266">
      <c r="A266" s="100">
        <v>94.0</v>
      </c>
      <c r="B266" s="92" t="s">
        <v>220</v>
      </c>
      <c r="C266" s="100" t="s">
        <v>1290</v>
      </c>
      <c r="D266" s="100" t="s">
        <v>163</v>
      </c>
      <c r="E266" s="100" t="s">
        <v>76</v>
      </c>
      <c r="F266" s="108">
        <v>0.5</v>
      </c>
      <c r="G266" s="92">
        <v>0.0</v>
      </c>
      <c r="H266" s="108">
        <v>0.5</v>
      </c>
      <c r="I266" s="109">
        <v>41950.773252314815</v>
      </c>
      <c r="J266" s="100" t="s">
        <v>101</v>
      </c>
      <c r="K266" s="5" t="s">
        <v>292</v>
      </c>
    </row>
    <row r="267">
      <c r="A267" s="100">
        <v>86.0</v>
      </c>
      <c r="B267" s="92" t="s">
        <v>220</v>
      </c>
      <c r="C267" s="100" t="s">
        <v>1294</v>
      </c>
      <c r="D267" s="100" t="s">
        <v>163</v>
      </c>
      <c r="E267" s="100" t="s">
        <v>76</v>
      </c>
      <c r="F267" s="108">
        <v>1.0</v>
      </c>
      <c r="G267" s="92">
        <v>0.0</v>
      </c>
      <c r="H267" s="108">
        <v>3.5</v>
      </c>
      <c r="I267" s="109">
        <v>41950.71969907408</v>
      </c>
      <c r="J267" s="100" t="s">
        <v>101</v>
      </c>
      <c r="K267" s="5" t="s">
        <v>364</v>
      </c>
    </row>
    <row r="268">
      <c r="A268" s="100">
        <v>54.0</v>
      </c>
      <c r="B268" s="92" t="s">
        <v>220</v>
      </c>
      <c r="C268" s="100" t="s">
        <v>1296</v>
      </c>
      <c r="D268" s="100" t="s">
        <v>163</v>
      </c>
      <c r="E268" s="100" t="s">
        <v>76</v>
      </c>
      <c r="F268" s="108">
        <v>3.0</v>
      </c>
      <c r="G268" s="100">
        <v>0.0</v>
      </c>
      <c r="H268" s="108">
        <v>3.0</v>
      </c>
      <c r="I268" s="109">
        <v>41950.43158564815</v>
      </c>
      <c r="J268" s="100" t="s">
        <v>101</v>
      </c>
      <c r="K268" s="5" t="s">
        <v>289</v>
      </c>
    </row>
    <row r="269">
      <c r="A269" s="100">
        <v>78.0</v>
      </c>
      <c r="B269" s="92" t="s">
        <v>220</v>
      </c>
      <c r="C269" s="100" t="s">
        <v>1298</v>
      </c>
      <c r="D269" s="100" t="s">
        <v>163</v>
      </c>
      <c r="E269" s="100" t="s">
        <v>76</v>
      </c>
      <c r="F269" s="108">
        <v>1.0</v>
      </c>
      <c r="G269" s="100">
        <v>0.0</v>
      </c>
      <c r="H269" s="108">
        <v>1.0</v>
      </c>
      <c r="I269" s="109">
        <v>41949.91363425926</v>
      </c>
      <c r="J269" s="100" t="s">
        <v>101</v>
      </c>
      <c r="K269" s="92" t="s">
        <v>292</v>
      </c>
    </row>
    <row r="270">
      <c r="A270" s="100">
        <v>93.0</v>
      </c>
      <c r="B270" s="92" t="s">
        <v>220</v>
      </c>
      <c r="C270" s="100" t="s">
        <v>1300</v>
      </c>
      <c r="D270" s="100" t="s">
        <v>163</v>
      </c>
      <c r="E270" s="100" t="s">
        <v>76</v>
      </c>
      <c r="F270" s="108">
        <v>0.5</v>
      </c>
      <c r="G270" s="100">
        <v>0.0</v>
      </c>
      <c r="H270" s="108">
        <v>0.5</v>
      </c>
      <c r="I270" s="109">
        <v>41949.87856481481</v>
      </c>
      <c r="J270" s="100" t="s">
        <v>101</v>
      </c>
      <c r="K270" s="92" t="s">
        <v>1302</v>
      </c>
    </row>
    <row r="271">
      <c r="A271" s="100">
        <v>81.0</v>
      </c>
      <c r="B271" s="92" t="s">
        <v>220</v>
      </c>
      <c r="C271" s="100" t="s">
        <v>1303</v>
      </c>
      <c r="D271" s="100" t="s">
        <v>163</v>
      </c>
      <c r="E271" s="100" t="s">
        <v>209</v>
      </c>
      <c r="F271" s="108">
        <v>0.5</v>
      </c>
      <c r="G271" s="100">
        <v>0.0</v>
      </c>
      <c r="H271" s="108">
        <v>0.5</v>
      </c>
      <c r="I271" s="109">
        <v>41949.056921296295</v>
      </c>
      <c r="J271" s="100" t="s">
        <v>101</v>
      </c>
      <c r="K271" s="92" t="s">
        <v>289</v>
      </c>
    </row>
    <row r="272">
      <c r="A272" s="100">
        <v>71.0</v>
      </c>
      <c r="B272" s="92" t="s">
        <v>220</v>
      </c>
      <c r="C272" s="100" t="s">
        <v>1285</v>
      </c>
      <c r="D272" s="100" t="s">
        <v>163</v>
      </c>
      <c r="E272" s="100" t="s">
        <v>209</v>
      </c>
      <c r="F272" s="108">
        <v>1.25</v>
      </c>
      <c r="G272" s="3"/>
      <c r="H272" s="108">
        <v>2.0</v>
      </c>
      <c r="I272" s="109">
        <v>41947.99679398148</v>
      </c>
      <c r="J272" s="100" t="s">
        <v>101</v>
      </c>
      <c r="K272" s="92" t="s">
        <v>292</v>
      </c>
    </row>
    <row r="273">
      <c r="A273" s="100">
        <v>55.0</v>
      </c>
      <c r="B273" s="92" t="s">
        <v>220</v>
      </c>
      <c r="C273" s="100" t="s">
        <v>1306</v>
      </c>
      <c r="D273" s="100" t="s">
        <v>163</v>
      </c>
      <c r="E273" s="100" t="s">
        <v>76</v>
      </c>
      <c r="F273" s="108">
        <v>1.5</v>
      </c>
      <c r="G273" s="100">
        <v>0.0</v>
      </c>
      <c r="H273" s="108">
        <v>1.5</v>
      </c>
      <c r="I273" s="109">
        <v>41947.96858796296</v>
      </c>
      <c r="J273" s="100" t="s">
        <v>101</v>
      </c>
      <c r="K273" s="93" t="s">
        <v>289</v>
      </c>
    </row>
    <row r="274">
      <c r="A274" s="100">
        <v>82.0</v>
      </c>
      <c r="B274" s="92" t="s">
        <v>220</v>
      </c>
      <c r="C274" s="100" t="s">
        <v>1308</v>
      </c>
      <c r="D274" s="100" t="s">
        <v>163</v>
      </c>
      <c r="E274" s="100" t="s">
        <v>76</v>
      </c>
      <c r="F274" s="108">
        <v>0.75</v>
      </c>
      <c r="G274" s="100">
        <v>0.0</v>
      </c>
      <c r="H274" s="108">
        <v>0.75</v>
      </c>
      <c r="I274" s="109">
        <v>41947.94375</v>
      </c>
      <c r="J274" s="100" t="s">
        <v>101</v>
      </c>
      <c r="K274" s="5" t="s">
        <v>292</v>
      </c>
    </row>
    <row r="275">
      <c r="A275" s="100">
        <v>70.0</v>
      </c>
      <c r="B275" s="92" t="s">
        <v>220</v>
      </c>
      <c r="C275" s="100" t="s">
        <v>1285</v>
      </c>
      <c r="D275" s="100" t="s">
        <v>163</v>
      </c>
      <c r="E275" s="100" t="s">
        <v>191</v>
      </c>
      <c r="F275" s="108">
        <v>1.25</v>
      </c>
      <c r="G275" s="100">
        <v>0.0</v>
      </c>
      <c r="H275" s="108">
        <v>2.0</v>
      </c>
      <c r="I275" s="109">
        <v>41947.78673611111</v>
      </c>
      <c r="J275" s="100" t="s">
        <v>101</v>
      </c>
      <c r="K275" s="5" t="s">
        <v>292</v>
      </c>
    </row>
    <row r="276">
      <c r="A276" s="100">
        <v>79.0</v>
      </c>
      <c r="B276" s="92" t="s">
        <v>220</v>
      </c>
      <c r="C276" s="100" t="s">
        <v>1311</v>
      </c>
      <c r="D276" s="100" t="s">
        <v>163</v>
      </c>
      <c r="E276" s="100" t="s">
        <v>191</v>
      </c>
      <c r="F276" s="108">
        <v>0.5</v>
      </c>
      <c r="G276" s="100">
        <v>0.0</v>
      </c>
      <c r="H276" s="108">
        <v>0.5</v>
      </c>
      <c r="I276" s="109">
        <v>41947.775972222225</v>
      </c>
      <c r="J276" s="100" t="s">
        <v>101</v>
      </c>
      <c r="K276" s="5" t="s">
        <v>364</v>
      </c>
    </row>
    <row r="277">
      <c r="A277" s="100">
        <v>77.0</v>
      </c>
      <c r="B277" s="92" t="s">
        <v>220</v>
      </c>
      <c r="C277" s="100" t="s">
        <v>1313</v>
      </c>
      <c r="D277" s="100" t="s">
        <v>163</v>
      </c>
      <c r="E277" s="100" t="s">
        <v>76</v>
      </c>
      <c r="F277" s="108">
        <v>0.5</v>
      </c>
      <c r="G277" s="100">
        <v>0.0</v>
      </c>
      <c r="H277" s="108">
        <v>0.5</v>
      </c>
      <c r="I277" s="109">
        <v>41947.64357638889</v>
      </c>
      <c r="J277" s="100" t="s">
        <v>101</v>
      </c>
      <c r="K277" s="5" t="s">
        <v>388</v>
      </c>
    </row>
    <row r="278">
      <c r="A278" s="100">
        <v>68.0</v>
      </c>
      <c r="B278" s="92" t="s">
        <v>220</v>
      </c>
      <c r="C278" s="100" t="s">
        <v>1315</v>
      </c>
      <c r="D278" s="100" t="s">
        <v>163</v>
      </c>
      <c r="E278" s="100" t="s">
        <v>191</v>
      </c>
      <c r="F278" s="108">
        <v>3.0</v>
      </c>
      <c r="G278" s="3"/>
      <c r="H278" s="108">
        <v>3.5</v>
      </c>
      <c r="I278" s="109">
        <v>41947.643009259256</v>
      </c>
      <c r="J278" s="100" t="s">
        <v>101</v>
      </c>
      <c r="K278" s="5" t="s">
        <v>289</v>
      </c>
    </row>
    <row r="279">
      <c r="A279" s="100">
        <v>59.0</v>
      </c>
      <c r="B279" s="92" t="s">
        <v>220</v>
      </c>
      <c r="C279" s="100" t="s">
        <v>1317</v>
      </c>
      <c r="D279" s="100" t="s">
        <v>163</v>
      </c>
      <c r="E279" s="100" t="s">
        <v>191</v>
      </c>
      <c r="F279" s="108">
        <v>1.5</v>
      </c>
      <c r="G279" s="100">
        <v>0.0</v>
      </c>
      <c r="H279" s="108">
        <v>1.0</v>
      </c>
      <c r="I279" s="109">
        <v>41947.64278935185</v>
      </c>
      <c r="J279" s="100" t="s">
        <v>101</v>
      </c>
      <c r="K279" s="5" t="s">
        <v>388</v>
      </c>
    </row>
    <row r="280">
      <c r="A280" s="100">
        <v>76.0</v>
      </c>
      <c r="B280" s="92" t="s">
        <v>220</v>
      </c>
      <c r="C280" s="100" t="s">
        <v>1319</v>
      </c>
      <c r="D280" s="100" t="s">
        <v>163</v>
      </c>
      <c r="E280" s="100" t="s">
        <v>191</v>
      </c>
      <c r="F280" s="108">
        <v>0.5</v>
      </c>
      <c r="G280" s="100">
        <v>0.0</v>
      </c>
      <c r="H280" s="108">
        <v>0.5</v>
      </c>
      <c r="I280" s="109">
        <v>41947.642488425925</v>
      </c>
      <c r="J280" s="100" t="s">
        <v>101</v>
      </c>
      <c r="K280" s="5" t="s">
        <v>364</v>
      </c>
    </row>
    <row r="281">
      <c r="A281" s="100">
        <v>63.0</v>
      </c>
      <c r="B281" s="92" t="s">
        <v>220</v>
      </c>
      <c r="C281" s="100" t="s">
        <v>1321</v>
      </c>
      <c r="D281" s="100" t="s">
        <v>163</v>
      </c>
      <c r="E281" s="100" t="s">
        <v>191</v>
      </c>
      <c r="F281" s="108">
        <v>0.5</v>
      </c>
      <c r="G281" s="3"/>
      <c r="H281" s="108">
        <v>0.5</v>
      </c>
      <c r="I281" s="109">
        <v>41946.98878472222</v>
      </c>
      <c r="J281" s="100" t="s">
        <v>101</v>
      </c>
      <c r="K281" s="5" t="s">
        <v>292</v>
      </c>
    </row>
    <row r="282">
      <c r="A282" s="100">
        <v>65.0</v>
      </c>
      <c r="B282" s="92" t="s">
        <v>220</v>
      </c>
      <c r="C282" s="100" t="s">
        <v>1323</v>
      </c>
      <c r="D282" s="100" t="s">
        <v>163</v>
      </c>
      <c r="E282" s="100" t="s">
        <v>191</v>
      </c>
      <c r="F282" s="108">
        <v>0.25</v>
      </c>
      <c r="G282" s="3"/>
      <c r="H282" s="108">
        <v>0.25</v>
      </c>
      <c r="I282" s="109">
        <v>41946.9246875</v>
      </c>
      <c r="J282" s="100" t="s">
        <v>101</v>
      </c>
      <c r="K282" s="5" t="s">
        <v>292</v>
      </c>
    </row>
    <row r="283">
      <c r="A283" s="100">
        <v>64.0</v>
      </c>
      <c r="B283" s="92" t="s">
        <v>220</v>
      </c>
      <c r="C283" s="100" t="s">
        <v>1326</v>
      </c>
      <c r="D283" s="100" t="s">
        <v>163</v>
      </c>
      <c r="E283" s="100" t="s">
        <v>191</v>
      </c>
      <c r="F283" s="108">
        <v>1.0</v>
      </c>
      <c r="G283" s="3"/>
      <c r="H283" s="108">
        <v>1.0</v>
      </c>
      <c r="I283" s="109">
        <v>41946.887777777774</v>
      </c>
      <c r="J283" s="100" t="s">
        <v>101</v>
      </c>
      <c r="K283" s="5" t="s">
        <v>289</v>
      </c>
    </row>
    <row r="284">
      <c r="A284" s="100">
        <v>53.0</v>
      </c>
      <c r="B284" s="92" t="s">
        <v>220</v>
      </c>
      <c r="C284" s="100" t="s">
        <v>1328</v>
      </c>
      <c r="D284" s="100" t="s">
        <v>163</v>
      </c>
      <c r="E284" s="100" t="s">
        <v>191</v>
      </c>
      <c r="F284" s="108">
        <v>3.0</v>
      </c>
      <c r="G284" s="3"/>
      <c r="H284" s="108">
        <v>3.0</v>
      </c>
      <c r="I284" s="109">
        <v>41940.59280092592</v>
      </c>
      <c r="J284" s="100" t="s">
        <v>101</v>
      </c>
      <c r="K284" s="5" t="s">
        <v>289</v>
      </c>
    </row>
    <row r="285">
      <c r="A285" s="100">
        <v>42.0</v>
      </c>
      <c r="B285" s="92" t="s">
        <v>220</v>
      </c>
      <c r="C285" s="100" t="s">
        <v>1333</v>
      </c>
      <c r="D285" s="100" t="s">
        <v>163</v>
      </c>
      <c r="E285" s="100" t="s">
        <v>191</v>
      </c>
      <c r="F285" s="108">
        <v>3.0</v>
      </c>
      <c r="G285" s="3"/>
      <c r="H285" s="108">
        <v>1.0</v>
      </c>
      <c r="I285" s="109">
        <v>41940.34240740741</v>
      </c>
      <c r="J285" s="100" t="s">
        <v>101</v>
      </c>
      <c r="K285" s="5" t="s">
        <v>364</v>
      </c>
    </row>
    <row r="286">
      <c r="A286" s="100">
        <v>19.0</v>
      </c>
      <c r="B286" s="92" t="s">
        <v>220</v>
      </c>
      <c r="C286" s="100" t="s">
        <v>1337</v>
      </c>
      <c r="D286" s="100" t="s">
        <v>163</v>
      </c>
      <c r="E286" s="100" t="s">
        <v>76</v>
      </c>
      <c r="F286" s="35"/>
      <c r="G286" s="3"/>
      <c r="H286" s="35"/>
      <c r="I286" s="109">
        <v>41939.43415509259</v>
      </c>
      <c r="J286" s="100" t="s">
        <v>101</v>
      </c>
      <c r="K286" s="5" t="s">
        <v>289</v>
      </c>
    </row>
    <row r="287">
      <c r="A287" s="100">
        <v>46.0</v>
      </c>
      <c r="B287" s="92" t="s">
        <v>220</v>
      </c>
      <c r="C287" s="100" t="s">
        <v>1338</v>
      </c>
      <c r="D287" s="100" t="s">
        <v>163</v>
      </c>
      <c r="E287" s="100" t="s">
        <v>76</v>
      </c>
      <c r="F287" s="108">
        <v>0.5</v>
      </c>
      <c r="G287" s="100">
        <v>0.0</v>
      </c>
      <c r="H287" s="108">
        <v>1.0</v>
      </c>
      <c r="I287" s="109">
        <v>41934.439108796294</v>
      </c>
      <c r="J287" s="100" t="s">
        <v>101</v>
      </c>
      <c r="K287" s="5" t="s">
        <v>292</v>
      </c>
    </row>
    <row r="288">
      <c r="A288" s="100">
        <v>23.0</v>
      </c>
      <c r="B288" s="92" t="s">
        <v>220</v>
      </c>
      <c r="C288" s="100" t="s">
        <v>1339</v>
      </c>
      <c r="D288" s="100" t="s">
        <v>163</v>
      </c>
      <c r="E288" s="100" t="s">
        <v>191</v>
      </c>
      <c r="F288" s="108">
        <v>3.0</v>
      </c>
      <c r="G288" s="100">
        <v>0.0</v>
      </c>
      <c r="H288" s="108">
        <v>10.0</v>
      </c>
      <c r="I288" s="109">
        <v>41933.50827546296</v>
      </c>
      <c r="J288" s="100" t="s">
        <v>101</v>
      </c>
      <c r="K288" s="5" t="s">
        <v>289</v>
      </c>
    </row>
    <row r="289">
      <c r="A289" s="100">
        <v>40.0</v>
      </c>
      <c r="B289" s="92" t="s">
        <v>220</v>
      </c>
      <c r="C289" s="100" t="s">
        <v>1340</v>
      </c>
      <c r="D289" s="100" t="s">
        <v>163</v>
      </c>
      <c r="E289" s="100" t="s">
        <v>191</v>
      </c>
      <c r="F289" s="108">
        <v>1.0</v>
      </c>
      <c r="G289" s="100">
        <v>0.0</v>
      </c>
      <c r="H289" s="108">
        <v>0.5</v>
      </c>
      <c r="I289" s="109">
        <v>41933.48625</v>
      </c>
      <c r="J289" s="100" t="s">
        <v>101</v>
      </c>
      <c r="K289" s="5" t="s">
        <v>292</v>
      </c>
    </row>
    <row r="290">
      <c r="A290" s="100">
        <v>18.0</v>
      </c>
      <c r="B290" s="92" t="s">
        <v>220</v>
      </c>
      <c r="C290" s="100" t="s">
        <v>1342</v>
      </c>
      <c r="D290" s="100" t="s">
        <v>163</v>
      </c>
      <c r="E290" s="100" t="s">
        <v>76</v>
      </c>
      <c r="F290" s="35"/>
      <c r="G290" s="3"/>
      <c r="H290" s="35"/>
      <c r="I290" s="109">
        <v>41932.631689814814</v>
      </c>
      <c r="J290" s="100" t="s">
        <v>101</v>
      </c>
      <c r="K290" s="5" t="s">
        <v>292</v>
      </c>
    </row>
    <row r="291">
      <c r="A291" s="3"/>
      <c r="B291" s="33"/>
      <c r="C291" s="3" t="s">
        <v>162</v>
      </c>
      <c r="D291" s="3" t="s">
        <v>163</v>
      </c>
      <c r="E291" s="3" t="s">
        <v>76</v>
      </c>
      <c r="F291" s="35">
        <v>1.25</v>
      </c>
      <c r="G291" s="33"/>
      <c r="H291" s="35">
        <v>1.25</v>
      </c>
      <c r="I291" s="36">
        <v>41879.0</v>
      </c>
      <c r="J291" s="3" t="s">
        <v>101</v>
      </c>
      <c r="K291" s="5" t="s">
        <v>172</v>
      </c>
    </row>
    <row r="292">
      <c r="A292" s="3"/>
      <c r="B292" s="33"/>
      <c r="C292" s="3" t="s">
        <v>162</v>
      </c>
      <c r="D292" s="3" t="s">
        <v>163</v>
      </c>
      <c r="E292" s="3" t="s">
        <v>191</v>
      </c>
      <c r="F292" s="35">
        <v>1.25</v>
      </c>
      <c r="G292" s="33"/>
      <c r="H292" s="35">
        <v>1.25</v>
      </c>
      <c r="I292" s="36">
        <v>41879.0</v>
      </c>
      <c r="J292" s="3" t="s">
        <v>101</v>
      </c>
      <c r="K292" s="5" t="s">
        <v>172</v>
      </c>
    </row>
    <row r="293">
      <c r="A293" s="3"/>
      <c r="B293" s="33"/>
      <c r="C293" s="3" t="s">
        <v>162</v>
      </c>
      <c r="D293" s="3" t="s">
        <v>163</v>
      </c>
      <c r="E293" s="3" t="s">
        <v>211</v>
      </c>
      <c r="F293" s="35">
        <v>1.25</v>
      </c>
      <c r="G293" s="33"/>
      <c r="H293" s="35">
        <v>1.25</v>
      </c>
      <c r="I293" s="36">
        <v>41879.0</v>
      </c>
      <c r="J293" s="3" t="s">
        <v>101</v>
      </c>
      <c r="K293" s="5" t="s">
        <v>172</v>
      </c>
    </row>
    <row r="294">
      <c r="A294" s="3"/>
      <c r="B294" s="33"/>
      <c r="C294" s="3" t="s">
        <v>162</v>
      </c>
      <c r="D294" s="3" t="s">
        <v>163</v>
      </c>
      <c r="E294" s="3" t="s">
        <v>209</v>
      </c>
      <c r="F294" s="35">
        <v>1.25</v>
      </c>
      <c r="G294" s="33"/>
      <c r="H294" s="35">
        <v>1.25</v>
      </c>
      <c r="I294" s="36">
        <v>41879.0</v>
      </c>
      <c r="J294" s="3" t="s">
        <v>101</v>
      </c>
      <c r="K294" s="5" t="s">
        <v>172</v>
      </c>
    </row>
    <row r="295">
      <c r="A295" s="3"/>
      <c r="B295" s="33"/>
      <c r="C295" s="3" t="s">
        <v>282</v>
      </c>
      <c r="D295" s="3" t="s">
        <v>163</v>
      </c>
      <c r="E295" s="3" t="s">
        <v>191</v>
      </c>
      <c r="F295" s="35">
        <v>3.0</v>
      </c>
      <c r="G295" s="33"/>
      <c r="H295" s="35">
        <v>3.0</v>
      </c>
      <c r="I295" s="36">
        <v>41887.0</v>
      </c>
      <c r="J295" s="3" t="s">
        <v>101</v>
      </c>
      <c r="K295" s="5" t="s">
        <v>289</v>
      </c>
    </row>
    <row r="296">
      <c r="A296" s="3"/>
      <c r="B296" s="33"/>
      <c r="C296" s="3" t="s">
        <v>291</v>
      </c>
      <c r="D296" s="3" t="s">
        <v>163</v>
      </c>
      <c r="E296" s="3" t="s">
        <v>76</v>
      </c>
      <c r="F296" s="35">
        <v>1.0</v>
      </c>
      <c r="G296" s="33"/>
      <c r="H296" s="35">
        <v>1.0</v>
      </c>
      <c r="I296" s="36">
        <v>41886.0</v>
      </c>
      <c r="J296" s="3" t="s">
        <v>101</v>
      </c>
      <c r="K296" s="5" t="s">
        <v>292</v>
      </c>
    </row>
    <row r="297">
      <c r="A297" s="3"/>
      <c r="B297" s="33"/>
      <c r="C297" s="3" t="s">
        <v>307</v>
      </c>
      <c r="D297" s="3" t="s">
        <v>163</v>
      </c>
      <c r="E297" s="3" t="s">
        <v>211</v>
      </c>
      <c r="F297" s="35">
        <v>2.0</v>
      </c>
      <c r="G297" s="33"/>
      <c r="H297" s="35">
        <v>2.0</v>
      </c>
      <c r="I297" s="36">
        <v>41886.0</v>
      </c>
      <c r="J297" s="3" t="s">
        <v>101</v>
      </c>
      <c r="K297" s="5" t="s">
        <v>292</v>
      </c>
    </row>
    <row r="298">
      <c r="A298" s="3"/>
      <c r="B298" s="33"/>
      <c r="C298" s="3" t="s">
        <v>325</v>
      </c>
      <c r="D298" s="3" t="s">
        <v>163</v>
      </c>
      <c r="E298" s="3" t="s">
        <v>76</v>
      </c>
      <c r="F298" s="35">
        <v>1.5</v>
      </c>
      <c r="G298" s="33"/>
      <c r="H298" s="35">
        <v>1.5</v>
      </c>
      <c r="I298" s="36">
        <v>41886.0</v>
      </c>
      <c r="J298" s="3" t="s">
        <v>101</v>
      </c>
      <c r="K298" s="5" t="s">
        <v>172</v>
      </c>
    </row>
    <row r="299">
      <c r="A299" s="3"/>
      <c r="B299" s="33"/>
      <c r="C299" s="3" t="s">
        <v>325</v>
      </c>
      <c r="D299" s="3" t="s">
        <v>163</v>
      </c>
      <c r="E299" s="3" t="s">
        <v>191</v>
      </c>
      <c r="F299" s="35">
        <v>1.5</v>
      </c>
      <c r="G299" s="33"/>
      <c r="H299" s="35">
        <v>1.5</v>
      </c>
      <c r="I299" s="36">
        <v>41886.0</v>
      </c>
      <c r="J299" s="3" t="s">
        <v>101</v>
      </c>
      <c r="K299" s="5" t="s">
        <v>172</v>
      </c>
    </row>
    <row r="300">
      <c r="A300" s="3"/>
      <c r="B300" s="33"/>
      <c r="C300" s="3" t="s">
        <v>325</v>
      </c>
      <c r="D300" s="3" t="s">
        <v>163</v>
      </c>
      <c r="E300" s="3" t="s">
        <v>209</v>
      </c>
      <c r="F300" s="35">
        <v>1.5</v>
      </c>
      <c r="G300" s="33"/>
      <c r="H300" s="35">
        <v>1.5</v>
      </c>
      <c r="I300" s="36">
        <v>41886.0</v>
      </c>
      <c r="J300" s="3" t="s">
        <v>101</v>
      </c>
      <c r="K300" s="5" t="s">
        <v>172</v>
      </c>
    </row>
    <row r="301">
      <c r="A301" s="3"/>
      <c r="B301" s="33"/>
      <c r="C301" s="3" t="s">
        <v>325</v>
      </c>
      <c r="D301" s="3" t="s">
        <v>163</v>
      </c>
      <c r="E301" s="3" t="s">
        <v>211</v>
      </c>
      <c r="F301" s="35">
        <v>1.5</v>
      </c>
      <c r="G301" s="33"/>
      <c r="H301" s="35">
        <v>1.5</v>
      </c>
      <c r="I301" s="36">
        <v>41886.0</v>
      </c>
      <c r="J301" s="3" t="s">
        <v>101</v>
      </c>
      <c r="K301" s="5" t="s">
        <v>172</v>
      </c>
    </row>
    <row r="302">
      <c r="A302" s="3"/>
      <c r="B302" s="33"/>
      <c r="C302" s="3" t="s">
        <v>325</v>
      </c>
      <c r="D302" s="3" t="s">
        <v>163</v>
      </c>
      <c r="E302" s="3" t="s">
        <v>191</v>
      </c>
      <c r="F302" s="35">
        <v>2.0</v>
      </c>
      <c r="G302" s="33"/>
      <c r="H302" s="35">
        <v>2.0</v>
      </c>
      <c r="I302" s="36">
        <v>41885.0</v>
      </c>
      <c r="J302" s="3" t="s">
        <v>101</v>
      </c>
      <c r="K302" s="5" t="s">
        <v>172</v>
      </c>
    </row>
    <row r="303">
      <c r="A303" s="3"/>
      <c r="B303" s="33"/>
      <c r="C303" s="3" t="s">
        <v>325</v>
      </c>
      <c r="D303" s="3" t="s">
        <v>163</v>
      </c>
      <c r="E303" s="3" t="s">
        <v>76</v>
      </c>
      <c r="F303" s="35">
        <v>2.0</v>
      </c>
      <c r="G303" s="33"/>
      <c r="H303" s="35">
        <v>2.0</v>
      </c>
      <c r="I303" s="36">
        <v>41885.0</v>
      </c>
      <c r="J303" s="3" t="s">
        <v>101</v>
      </c>
      <c r="K303" s="5" t="s">
        <v>172</v>
      </c>
    </row>
    <row r="304">
      <c r="A304" s="3"/>
      <c r="B304" s="33"/>
      <c r="C304" s="3" t="s">
        <v>325</v>
      </c>
      <c r="D304" s="3" t="s">
        <v>163</v>
      </c>
      <c r="E304" s="3" t="s">
        <v>211</v>
      </c>
      <c r="F304" s="35">
        <v>2.0</v>
      </c>
      <c r="G304" s="33"/>
      <c r="H304" s="35">
        <v>2.0</v>
      </c>
      <c r="I304" s="36">
        <v>41885.0</v>
      </c>
      <c r="J304" s="3" t="s">
        <v>101</v>
      </c>
      <c r="K304" s="5" t="s">
        <v>172</v>
      </c>
    </row>
    <row r="305">
      <c r="A305" s="3"/>
      <c r="B305" s="33"/>
      <c r="C305" s="3" t="s">
        <v>325</v>
      </c>
      <c r="D305" s="3" t="s">
        <v>163</v>
      </c>
      <c r="E305" s="3" t="s">
        <v>209</v>
      </c>
      <c r="F305" s="35">
        <v>2.0</v>
      </c>
      <c r="G305" s="33"/>
      <c r="H305" s="35">
        <v>2.0</v>
      </c>
      <c r="I305" s="36">
        <v>41885.0</v>
      </c>
      <c r="J305" s="3" t="s">
        <v>101</v>
      </c>
      <c r="K305" s="5" t="s">
        <v>172</v>
      </c>
    </row>
    <row r="306">
      <c r="A306" s="3"/>
      <c r="B306" s="33"/>
      <c r="C306" s="3" t="s">
        <v>325</v>
      </c>
      <c r="D306" s="3" t="s">
        <v>163</v>
      </c>
      <c r="E306" s="3" t="s">
        <v>191</v>
      </c>
      <c r="F306" s="35">
        <v>1.25</v>
      </c>
      <c r="G306" s="3"/>
      <c r="H306" s="35">
        <v>1.25</v>
      </c>
      <c r="I306" s="36">
        <v>41884.0</v>
      </c>
      <c r="J306" s="3" t="s">
        <v>101</v>
      </c>
      <c r="K306" s="5" t="s">
        <v>172</v>
      </c>
    </row>
    <row r="307">
      <c r="A307" s="3"/>
      <c r="B307" s="33"/>
      <c r="C307" s="3" t="s">
        <v>325</v>
      </c>
      <c r="D307" s="3" t="s">
        <v>163</v>
      </c>
      <c r="E307" s="3" t="s">
        <v>76</v>
      </c>
      <c r="F307" s="35">
        <v>1.25</v>
      </c>
      <c r="G307" s="3"/>
      <c r="H307" s="35">
        <v>1.25</v>
      </c>
      <c r="I307" s="36">
        <v>41884.0</v>
      </c>
      <c r="J307" s="3" t="s">
        <v>101</v>
      </c>
      <c r="K307" s="5" t="s">
        <v>172</v>
      </c>
    </row>
    <row r="308">
      <c r="A308" s="3"/>
      <c r="B308" s="33"/>
      <c r="C308" s="3" t="s">
        <v>325</v>
      </c>
      <c r="D308" s="3" t="s">
        <v>163</v>
      </c>
      <c r="E308" s="3" t="s">
        <v>211</v>
      </c>
      <c r="F308" s="35">
        <v>1.25</v>
      </c>
      <c r="G308" s="3"/>
      <c r="H308" s="35">
        <v>1.25</v>
      </c>
      <c r="I308" s="36">
        <v>41884.0</v>
      </c>
      <c r="J308" s="3" t="s">
        <v>101</v>
      </c>
      <c r="K308" s="5" t="s">
        <v>172</v>
      </c>
    </row>
    <row r="309">
      <c r="A309" s="3"/>
      <c r="B309" s="33"/>
      <c r="C309" s="3" t="s">
        <v>325</v>
      </c>
      <c r="D309" s="3" t="s">
        <v>163</v>
      </c>
      <c r="E309" s="3" t="s">
        <v>209</v>
      </c>
      <c r="F309" s="35">
        <v>1.25</v>
      </c>
      <c r="G309" s="3"/>
      <c r="H309" s="35">
        <v>1.25</v>
      </c>
      <c r="I309" s="36">
        <v>41884.0</v>
      </c>
      <c r="J309" s="3" t="s">
        <v>101</v>
      </c>
      <c r="K309" s="5" t="s">
        <v>172</v>
      </c>
    </row>
    <row r="310">
      <c r="A310" s="3"/>
      <c r="B310" s="33"/>
      <c r="C310" s="3" t="s">
        <v>383</v>
      </c>
      <c r="D310" s="3" t="s">
        <v>163</v>
      </c>
      <c r="E310" s="3" t="s">
        <v>211</v>
      </c>
      <c r="F310" s="35">
        <v>2.0</v>
      </c>
      <c r="G310" s="33"/>
      <c r="H310" s="35">
        <v>2.0</v>
      </c>
      <c r="I310" s="36">
        <v>41895.0</v>
      </c>
      <c r="J310" s="3" t="s">
        <v>101</v>
      </c>
      <c r="K310" s="5" t="s">
        <v>292</v>
      </c>
    </row>
    <row r="311">
      <c r="A311" s="3"/>
      <c r="B311" s="33"/>
      <c r="C311" s="3" t="s">
        <v>386</v>
      </c>
      <c r="D311" s="3" t="s">
        <v>163</v>
      </c>
      <c r="E311" s="3" t="s">
        <v>209</v>
      </c>
      <c r="F311" s="35">
        <v>1.5</v>
      </c>
      <c r="G311" s="33"/>
      <c r="H311" s="35">
        <v>1.5</v>
      </c>
      <c r="I311" s="36">
        <v>41895.0</v>
      </c>
      <c r="J311" s="3" t="s">
        <v>101</v>
      </c>
      <c r="K311" s="5" t="s">
        <v>292</v>
      </c>
    </row>
    <row r="312">
      <c r="A312" s="3"/>
      <c r="B312" s="33"/>
      <c r="C312" s="3" t="s">
        <v>391</v>
      </c>
      <c r="D312" s="3" t="s">
        <v>163</v>
      </c>
      <c r="E312" s="3" t="s">
        <v>191</v>
      </c>
      <c r="F312" s="35">
        <v>0.25</v>
      </c>
      <c r="G312" s="33"/>
      <c r="H312" s="35">
        <v>0.25</v>
      </c>
      <c r="I312" s="36">
        <v>41895.0</v>
      </c>
      <c r="J312" s="3" t="s">
        <v>101</v>
      </c>
      <c r="K312" s="5" t="s">
        <v>292</v>
      </c>
    </row>
    <row r="313">
      <c r="A313" s="3"/>
      <c r="B313" s="33"/>
      <c r="C313" s="3" t="s">
        <v>291</v>
      </c>
      <c r="D313" s="3" t="s">
        <v>163</v>
      </c>
      <c r="E313" s="3" t="s">
        <v>76</v>
      </c>
      <c r="F313" s="35">
        <v>1.0</v>
      </c>
      <c r="G313" s="3"/>
      <c r="H313" s="35">
        <v>1.0</v>
      </c>
      <c r="I313" s="36">
        <v>41893.0</v>
      </c>
      <c r="J313" s="3" t="s">
        <v>101</v>
      </c>
      <c r="K313" s="5" t="s">
        <v>292</v>
      </c>
    </row>
    <row r="314">
      <c r="A314" s="3"/>
      <c r="B314" s="33"/>
      <c r="C314" s="3" t="s">
        <v>325</v>
      </c>
      <c r="D314" s="3" t="s">
        <v>163</v>
      </c>
      <c r="E314" s="3" t="s">
        <v>76</v>
      </c>
      <c r="F314" s="35">
        <v>1.25</v>
      </c>
      <c r="G314" s="33"/>
      <c r="H314" s="35">
        <v>1.25</v>
      </c>
      <c r="I314" s="36">
        <v>41893.0</v>
      </c>
      <c r="J314" s="3" t="s">
        <v>101</v>
      </c>
      <c r="K314" s="5" t="s">
        <v>172</v>
      </c>
    </row>
    <row r="315">
      <c r="A315" s="3"/>
      <c r="B315" s="33"/>
      <c r="C315" s="3" t="s">
        <v>325</v>
      </c>
      <c r="D315" s="3" t="s">
        <v>163</v>
      </c>
      <c r="E315" s="3" t="s">
        <v>191</v>
      </c>
      <c r="F315" s="35">
        <v>1.25</v>
      </c>
      <c r="G315" s="33"/>
      <c r="H315" s="35">
        <v>1.25</v>
      </c>
      <c r="I315" s="36">
        <v>41893.0</v>
      </c>
      <c r="J315" s="3" t="s">
        <v>101</v>
      </c>
      <c r="K315" s="5" t="s">
        <v>172</v>
      </c>
    </row>
    <row r="316">
      <c r="A316" s="3"/>
      <c r="B316" s="33"/>
      <c r="C316" s="3" t="s">
        <v>325</v>
      </c>
      <c r="D316" s="3" t="s">
        <v>163</v>
      </c>
      <c r="E316" s="3" t="s">
        <v>209</v>
      </c>
      <c r="F316" s="35">
        <v>1.25</v>
      </c>
      <c r="G316" s="33"/>
      <c r="H316" s="35">
        <v>1.25</v>
      </c>
      <c r="I316" s="36">
        <v>41893.0</v>
      </c>
      <c r="J316" s="3" t="s">
        <v>101</v>
      </c>
      <c r="K316" s="5" t="s">
        <v>172</v>
      </c>
    </row>
    <row r="317">
      <c r="A317" s="3"/>
      <c r="B317" s="33"/>
      <c r="C317" s="3" t="s">
        <v>325</v>
      </c>
      <c r="D317" s="3" t="s">
        <v>163</v>
      </c>
      <c r="E317" s="3" t="s">
        <v>211</v>
      </c>
      <c r="F317" s="35">
        <v>1.25</v>
      </c>
      <c r="G317" s="33"/>
      <c r="H317" s="35">
        <v>1.25</v>
      </c>
      <c r="I317" s="36">
        <v>41893.0</v>
      </c>
      <c r="J317" s="3" t="s">
        <v>101</v>
      </c>
      <c r="K317" s="5" t="s">
        <v>172</v>
      </c>
    </row>
    <row r="318">
      <c r="A318" s="3"/>
      <c r="B318" s="33"/>
      <c r="C318" s="3" t="s">
        <v>444</v>
      </c>
      <c r="D318" s="3" t="s">
        <v>163</v>
      </c>
      <c r="E318" s="3" t="s">
        <v>211</v>
      </c>
      <c r="F318" s="35">
        <v>0.5</v>
      </c>
      <c r="G318" s="33"/>
      <c r="H318" s="35">
        <v>0.5</v>
      </c>
      <c r="I318" s="36">
        <v>41892.0</v>
      </c>
      <c r="J318" s="3" t="s">
        <v>101</v>
      </c>
      <c r="K318" s="5" t="s">
        <v>292</v>
      </c>
    </row>
    <row r="319">
      <c r="A319" s="3"/>
      <c r="B319" s="33"/>
      <c r="C319" s="3" t="s">
        <v>449</v>
      </c>
      <c r="D319" s="3" t="s">
        <v>163</v>
      </c>
      <c r="E319" s="3" t="s">
        <v>209</v>
      </c>
      <c r="F319" s="35">
        <v>2.0</v>
      </c>
      <c r="G319" s="3"/>
      <c r="H319" s="35">
        <v>2.0</v>
      </c>
      <c r="I319" s="36">
        <v>41892.0</v>
      </c>
      <c r="J319" s="3" t="s">
        <v>101</v>
      </c>
      <c r="K319" s="5" t="s">
        <v>292</v>
      </c>
    </row>
    <row r="320">
      <c r="A320" s="3"/>
      <c r="B320" s="33"/>
      <c r="C320" s="3" t="s">
        <v>454</v>
      </c>
      <c r="D320" s="3" t="s">
        <v>163</v>
      </c>
      <c r="E320" s="3" t="s">
        <v>209</v>
      </c>
      <c r="F320" s="35">
        <v>1.5</v>
      </c>
      <c r="G320" s="3"/>
      <c r="H320" s="35">
        <v>1.5</v>
      </c>
      <c r="I320" s="36">
        <v>41890.0</v>
      </c>
      <c r="J320" s="3" t="s">
        <v>101</v>
      </c>
      <c r="K320" s="92" t="s">
        <v>436</v>
      </c>
    </row>
    <row r="321">
      <c r="A321" s="3"/>
      <c r="B321" s="33"/>
      <c r="C321" s="3" t="s">
        <v>454</v>
      </c>
      <c r="D321" s="3" t="s">
        <v>163</v>
      </c>
      <c r="E321" s="3" t="s">
        <v>211</v>
      </c>
      <c r="F321" s="35">
        <v>1.5</v>
      </c>
      <c r="G321" s="3"/>
      <c r="H321" s="35">
        <v>1.5</v>
      </c>
      <c r="I321" s="36">
        <v>41890.0</v>
      </c>
      <c r="J321" s="3" t="s">
        <v>101</v>
      </c>
      <c r="K321" s="92" t="s">
        <v>436</v>
      </c>
    </row>
    <row r="322">
      <c r="A322" s="3"/>
      <c r="B322" s="33"/>
      <c r="C322" s="3" t="s">
        <v>454</v>
      </c>
      <c r="D322" s="3" t="s">
        <v>163</v>
      </c>
      <c r="E322" s="3" t="s">
        <v>191</v>
      </c>
      <c r="F322" s="35">
        <v>1.5</v>
      </c>
      <c r="G322" s="3"/>
      <c r="H322" s="35">
        <v>1.5</v>
      </c>
      <c r="I322" s="36">
        <v>41890.0</v>
      </c>
      <c r="J322" s="3" t="s">
        <v>101</v>
      </c>
      <c r="K322" s="92" t="s">
        <v>436</v>
      </c>
    </row>
    <row r="323">
      <c r="A323" s="3"/>
      <c r="B323" s="33"/>
      <c r="C323" s="3" t="s">
        <v>454</v>
      </c>
      <c r="D323" s="3" t="s">
        <v>163</v>
      </c>
      <c r="E323" s="3" t="s">
        <v>76</v>
      </c>
      <c r="F323" s="35">
        <v>1.5</v>
      </c>
      <c r="G323" s="3"/>
      <c r="H323" s="35">
        <v>1.5</v>
      </c>
      <c r="I323" s="36">
        <v>41890.0</v>
      </c>
      <c r="J323" s="3" t="s">
        <v>101</v>
      </c>
      <c r="K323" s="92" t="s">
        <v>436</v>
      </c>
    </row>
    <row r="324">
      <c r="A324" s="3"/>
      <c r="B324" s="33"/>
      <c r="C324" s="3" t="s">
        <v>469</v>
      </c>
      <c r="D324" s="3" t="s">
        <v>163</v>
      </c>
      <c r="E324" s="3" t="s">
        <v>191</v>
      </c>
      <c r="F324" s="35">
        <v>3.5</v>
      </c>
      <c r="G324" s="3"/>
      <c r="H324" s="35">
        <v>3.5</v>
      </c>
      <c r="I324" s="36">
        <v>41890.0</v>
      </c>
      <c r="J324" s="3" t="s">
        <v>101</v>
      </c>
      <c r="K324" s="93" t="s">
        <v>457</v>
      </c>
    </row>
    <row r="325">
      <c r="A325" s="3"/>
      <c r="B325" s="33"/>
      <c r="C325" s="3" t="s">
        <v>454</v>
      </c>
      <c r="D325" s="3" t="s">
        <v>163</v>
      </c>
      <c r="E325" s="3" t="s">
        <v>209</v>
      </c>
      <c r="F325" s="35">
        <v>1.33</v>
      </c>
      <c r="G325" s="3"/>
      <c r="H325" s="35">
        <v>1.33</v>
      </c>
      <c r="I325" s="36">
        <v>41891.0</v>
      </c>
      <c r="J325" s="3" t="s">
        <v>101</v>
      </c>
      <c r="K325" s="5" t="s">
        <v>436</v>
      </c>
    </row>
    <row r="326">
      <c r="A326" s="3"/>
      <c r="B326" s="33"/>
      <c r="C326" s="3" t="s">
        <v>454</v>
      </c>
      <c r="D326" s="3" t="s">
        <v>163</v>
      </c>
      <c r="E326" s="3" t="s">
        <v>211</v>
      </c>
      <c r="F326" s="35">
        <v>1.33</v>
      </c>
      <c r="G326" s="3"/>
      <c r="H326" s="35">
        <v>1.33</v>
      </c>
      <c r="I326" s="36">
        <v>41891.0</v>
      </c>
      <c r="J326" s="3" t="s">
        <v>101</v>
      </c>
      <c r="K326" s="5" t="s">
        <v>436</v>
      </c>
    </row>
    <row r="327">
      <c r="A327" s="3"/>
      <c r="B327" s="33"/>
      <c r="C327" s="3" t="s">
        <v>454</v>
      </c>
      <c r="D327" s="3" t="s">
        <v>163</v>
      </c>
      <c r="E327" s="3" t="s">
        <v>191</v>
      </c>
      <c r="F327" s="35">
        <v>1.33</v>
      </c>
      <c r="G327" s="3"/>
      <c r="H327" s="35">
        <v>1.33</v>
      </c>
      <c r="I327" s="36">
        <v>41891.0</v>
      </c>
      <c r="J327" s="3" t="s">
        <v>101</v>
      </c>
      <c r="K327" s="5" t="s">
        <v>436</v>
      </c>
    </row>
    <row r="328">
      <c r="A328" s="3"/>
      <c r="B328" s="33"/>
      <c r="C328" s="3" t="s">
        <v>454</v>
      </c>
      <c r="D328" s="3" t="s">
        <v>163</v>
      </c>
      <c r="E328" s="3" t="s">
        <v>76</v>
      </c>
      <c r="F328" s="35">
        <v>1.33</v>
      </c>
      <c r="G328" s="3"/>
      <c r="H328" s="35">
        <v>1.33</v>
      </c>
      <c r="I328" s="36">
        <v>41891.0</v>
      </c>
      <c r="J328" s="3" t="s">
        <v>101</v>
      </c>
      <c r="K328" s="5" t="s">
        <v>436</v>
      </c>
    </row>
    <row r="329">
      <c r="A329" s="3"/>
      <c r="B329" s="33"/>
      <c r="C329" s="97" t="s">
        <v>473</v>
      </c>
      <c r="D329" s="3" t="s">
        <v>163</v>
      </c>
      <c r="E329" s="3" t="s">
        <v>209</v>
      </c>
      <c r="F329" s="35">
        <v>2.0</v>
      </c>
      <c r="G329" s="3"/>
      <c r="H329" s="35">
        <v>2.0</v>
      </c>
      <c r="I329" s="36">
        <v>41891.0</v>
      </c>
      <c r="J329" s="3" t="s">
        <v>101</v>
      </c>
      <c r="K329" s="5" t="s">
        <v>292</v>
      </c>
    </row>
    <row r="330">
      <c r="A330" s="3"/>
      <c r="B330" s="33"/>
      <c r="C330" s="97" t="s">
        <v>473</v>
      </c>
      <c r="D330" s="3" t="s">
        <v>163</v>
      </c>
      <c r="E330" s="3" t="s">
        <v>211</v>
      </c>
      <c r="F330" s="35">
        <v>2.0</v>
      </c>
      <c r="G330" s="3"/>
      <c r="H330" s="35">
        <v>2.0</v>
      </c>
      <c r="I330" s="36">
        <v>41891.0</v>
      </c>
      <c r="J330" s="3" t="s">
        <v>101</v>
      </c>
      <c r="K330" s="5" t="s">
        <v>292</v>
      </c>
    </row>
    <row r="331">
      <c r="A331" s="3"/>
      <c r="B331" s="33"/>
      <c r="C331" s="97" t="s">
        <v>473</v>
      </c>
      <c r="D331" s="3" t="s">
        <v>163</v>
      </c>
      <c r="E331" s="3" t="s">
        <v>191</v>
      </c>
      <c r="F331" s="35">
        <v>2.0</v>
      </c>
      <c r="G331" s="3"/>
      <c r="H331" s="35">
        <v>2.0</v>
      </c>
      <c r="I331" s="36">
        <v>41891.0</v>
      </c>
      <c r="J331" s="3" t="s">
        <v>101</v>
      </c>
      <c r="K331" s="5" t="s">
        <v>292</v>
      </c>
    </row>
    <row r="332">
      <c r="A332" s="3"/>
      <c r="B332" s="33"/>
      <c r="C332" s="97" t="s">
        <v>473</v>
      </c>
      <c r="D332" s="3" t="s">
        <v>163</v>
      </c>
      <c r="E332" s="3" t="s">
        <v>76</v>
      </c>
      <c r="F332" s="35">
        <v>2.0</v>
      </c>
      <c r="G332" s="3"/>
      <c r="H332" s="35">
        <v>2.0</v>
      </c>
      <c r="I332" s="36">
        <v>41891.0</v>
      </c>
      <c r="J332" s="3" t="s">
        <v>101</v>
      </c>
      <c r="K332" s="5" t="s">
        <v>292</v>
      </c>
    </row>
    <row r="333">
      <c r="A333" s="3"/>
      <c r="B333" s="33"/>
      <c r="C333" s="3" t="s">
        <v>454</v>
      </c>
      <c r="D333" s="3" t="s">
        <v>163</v>
      </c>
      <c r="E333" s="3" t="s">
        <v>209</v>
      </c>
      <c r="F333" s="35">
        <v>1.5</v>
      </c>
      <c r="G333" s="3"/>
      <c r="H333" s="35">
        <v>1.5</v>
      </c>
      <c r="I333" s="36">
        <v>41892.0</v>
      </c>
      <c r="J333" s="3" t="s">
        <v>101</v>
      </c>
      <c r="K333" s="5" t="s">
        <v>292</v>
      </c>
    </row>
    <row r="334">
      <c r="A334" s="3"/>
      <c r="B334" s="33"/>
      <c r="C334" s="3" t="s">
        <v>454</v>
      </c>
      <c r="D334" s="3" t="s">
        <v>163</v>
      </c>
      <c r="E334" s="3" t="s">
        <v>211</v>
      </c>
      <c r="F334" s="35">
        <v>1.5</v>
      </c>
      <c r="G334" s="3"/>
      <c r="H334" s="35">
        <v>1.5</v>
      </c>
      <c r="I334" s="36">
        <v>41892.0</v>
      </c>
      <c r="J334" s="3" t="s">
        <v>101</v>
      </c>
      <c r="K334" s="5" t="s">
        <v>292</v>
      </c>
    </row>
    <row r="335">
      <c r="A335" s="3"/>
      <c r="B335" s="33"/>
      <c r="C335" s="3" t="s">
        <v>454</v>
      </c>
      <c r="D335" s="3" t="s">
        <v>163</v>
      </c>
      <c r="E335" s="3" t="s">
        <v>191</v>
      </c>
      <c r="F335" s="35">
        <v>1.5</v>
      </c>
      <c r="G335" s="3"/>
      <c r="H335" s="35">
        <v>1.5</v>
      </c>
      <c r="I335" s="36">
        <v>41892.0</v>
      </c>
      <c r="J335" s="3" t="s">
        <v>101</v>
      </c>
      <c r="K335" s="5" t="s">
        <v>292</v>
      </c>
    </row>
    <row r="336">
      <c r="A336" s="3"/>
      <c r="B336" s="33"/>
      <c r="C336" s="3" t="s">
        <v>454</v>
      </c>
      <c r="D336" s="3" t="s">
        <v>163</v>
      </c>
      <c r="E336" s="3" t="s">
        <v>76</v>
      </c>
      <c r="F336" s="35">
        <v>1.5</v>
      </c>
      <c r="G336" s="3"/>
      <c r="H336" s="35">
        <v>1.5</v>
      </c>
      <c r="I336" s="36">
        <v>41892.0</v>
      </c>
      <c r="J336" s="3" t="s">
        <v>101</v>
      </c>
      <c r="K336" s="5" t="s">
        <v>292</v>
      </c>
    </row>
    <row r="337">
      <c r="A337" s="3"/>
      <c r="B337" s="33"/>
      <c r="C337" s="3" t="s">
        <v>474</v>
      </c>
      <c r="D337" s="3" t="s">
        <v>163</v>
      </c>
      <c r="E337" s="3" t="s">
        <v>191</v>
      </c>
      <c r="F337" s="35">
        <v>0.5</v>
      </c>
      <c r="G337" s="3"/>
      <c r="H337" s="35">
        <v>0.5</v>
      </c>
      <c r="I337" s="36">
        <v>41892.0</v>
      </c>
      <c r="J337" s="3" t="s">
        <v>101</v>
      </c>
      <c r="K337" s="5" t="s">
        <v>436</v>
      </c>
    </row>
    <row r="338">
      <c r="A338" s="3"/>
      <c r="B338" s="33"/>
      <c r="C338" s="3" t="s">
        <v>474</v>
      </c>
      <c r="D338" s="3" t="s">
        <v>163</v>
      </c>
      <c r="E338" s="3" t="s">
        <v>76</v>
      </c>
      <c r="F338" s="35">
        <v>0.5</v>
      </c>
      <c r="G338" s="3"/>
      <c r="H338" s="35">
        <v>0.5</v>
      </c>
      <c r="I338" s="36">
        <v>41892.0</v>
      </c>
      <c r="J338" s="3" t="s">
        <v>101</v>
      </c>
      <c r="K338" s="5" t="s">
        <v>436</v>
      </c>
    </row>
    <row r="339">
      <c r="A339" s="3"/>
      <c r="B339" s="33"/>
      <c r="C339" s="3" t="s">
        <v>475</v>
      </c>
      <c r="D339" s="3" t="s">
        <v>163</v>
      </c>
      <c r="E339" s="3" t="s">
        <v>76</v>
      </c>
      <c r="F339" s="35">
        <v>0.5</v>
      </c>
      <c r="G339" s="3"/>
      <c r="H339" s="35">
        <v>0.75</v>
      </c>
      <c r="I339" s="36">
        <v>41903.0</v>
      </c>
      <c r="J339" s="3" t="s">
        <v>101</v>
      </c>
      <c r="K339" s="5" t="s">
        <v>436</v>
      </c>
    </row>
    <row r="340">
      <c r="A340" s="3"/>
      <c r="B340" s="33"/>
      <c r="C340" s="3" t="s">
        <v>475</v>
      </c>
      <c r="D340" s="3" t="s">
        <v>163</v>
      </c>
      <c r="E340" s="3" t="s">
        <v>209</v>
      </c>
      <c r="F340" s="35">
        <v>0.5</v>
      </c>
      <c r="G340" s="3"/>
      <c r="H340" s="35">
        <v>0.75</v>
      </c>
      <c r="I340" s="36">
        <v>41903.0</v>
      </c>
      <c r="J340" s="3" t="s">
        <v>101</v>
      </c>
      <c r="K340" s="5" t="s">
        <v>436</v>
      </c>
    </row>
    <row r="341">
      <c r="A341" s="3"/>
      <c r="B341" s="33"/>
      <c r="C341" s="3" t="s">
        <v>475</v>
      </c>
      <c r="D341" s="3" t="s">
        <v>163</v>
      </c>
      <c r="E341" s="3" t="s">
        <v>191</v>
      </c>
      <c r="F341" s="35">
        <v>0.5</v>
      </c>
      <c r="G341" s="3"/>
      <c r="H341" s="35">
        <v>0.75</v>
      </c>
      <c r="I341" s="36">
        <v>41903.0</v>
      </c>
      <c r="J341" s="3" t="s">
        <v>101</v>
      </c>
      <c r="K341" s="5" t="s">
        <v>436</v>
      </c>
    </row>
    <row r="342">
      <c r="A342" s="3"/>
      <c r="B342" s="33"/>
      <c r="C342" s="3" t="s">
        <v>476</v>
      </c>
      <c r="D342" s="3" t="s">
        <v>163</v>
      </c>
      <c r="E342" s="3" t="s">
        <v>191</v>
      </c>
      <c r="F342" s="35">
        <v>0.5</v>
      </c>
      <c r="G342" s="3"/>
      <c r="H342" s="35">
        <v>1.0</v>
      </c>
      <c r="I342" s="36">
        <v>41901.0</v>
      </c>
      <c r="J342" s="3" t="s">
        <v>101</v>
      </c>
      <c r="K342" s="5" t="s">
        <v>289</v>
      </c>
    </row>
    <row r="343">
      <c r="A343" s="3"/>
      <c r="B343" s="33"/>
      <c r="C343" s="3" t="s">
        <v>478</v>
      </c>
      <c r="D343" s="3" t="s">
        <v>163</v>
      </c>
      <c r="E343" s="3" t="s">
        <v>209</v>
      </c>
      <c r="F343" s="3"/>
      <c r="G343" s="3"/>
      <c r="H343" s="35">
        <v>0.5</v>
      </c>
      <c r="I343" s="36">
        <v>41900.0</v>
      </c>
      <c r="J343" s="3" t="s">
        <v>101</v>
      </c>
      <c r="K343" s="5" t="s">
        <v>292</v>
      </c>
    </row>
    <row r="344">
      <c r="A344" s="3"/>
      <c r="B344" s="33"/>
      <c r="C344" s="3" t="s">
        <v>479</v>
      </c>
      <c r="D344" s="3" t="s">
        <v>163</v>
      </c>
      <c r="E344" s="3" t="s">
        <v>76</v>
      </c>
      <c r="F344" s="35">
        <v>0.5</v>
      </c>
      <c r="G344" s="3"/>
      <c r="H344" s="35">
        <v>0.75</v>
      </c>
      <c r="I344" s="36">
        <v>41900.0</v>
      </c>
      <c r="J344" s="3" t="s">
        <v>101</v>
      </c>
      <c r="K344" s="5" t="s">
        <v>292</v>
      </c>
    </row>
    <row r="345">
      <c r="A345" s="3"/>
      <c r="B345" s="33"/>
      <c r="C345" s="3" t="s">
        <v>480</v>
      </c>
      <c r="D345" s="3" t="s">
        <v>163</v>
      </c>
      <c r="E345" s="3" t="s">
        <v>76</v>
      </c>
      <c r="F345" s="35">
        <v>0.5</v>
      </c>
      <c r="G345" s="3"/>
      <c r="H345" s="35">
        <v>1.0</v>
      </c>
      <c r="I345" s="36">
        <v>41899.0</v>
      </c>
      <c r="J345" s="3" t="s">
        <v>101</v>
      </c>
      <c r="K345" s="5" t="s">
        <v>292</v>
      </c>
    </row>
    <row r="346">
      <c r="A346" s="3"/>
      <c r="B346" s="33"/>
      <c r="C346" s="3" t="s">
        <v>482</v>
      </c>
      <c r="D346" s="3" t="s">
        <v>163</v>
      </c>
      <c r="E346" s="3" t="s">
        <v>191</v>
      </c>
      <c r="F346" s="35">
        <v>1.0</v>
      </c>
      <c r="G346" s="3"/>
      <c r="H346" s="35">
        <v>1.25</v>
      </c>
      <c r="I346" s="36">
        <v>41899.0</v>
      </c>
      <c r="J346" s="3" t="s">
        <v>101</v>
      </c>
      <c r="K346" s="93" t="s">
        <v>457</v>
      </c>
    </row>
    <row r="347">
      <c r="A347" s="3"/>
      <c r="B347" s="33"/>
      <c r="C347" s="3" t="s">
        <v>483</v>
      </c>
      <c r="D347" s="3" t="s">
        <v>163</v>
      </c>
      <c r="E347" s="3" t="s">
        <v>76</v>
      </c>
      <c r="F347" s="35">
        <v>0.5</v>
      </c>
      <c r="G347" s="3"/>
      <c r="H347" s="35">
        <v>0.5</v>
      </c>
      <c r="I347" s="36">
        <v>41899.0</v>
      </c>
      <c r="J347" s="3" t="s">
        <v>101</v>
      </c>
      <c r="K347" s="5" t="s">
        <v>172</v>
      </c>
    </row>
    <row r="348">
      <c r="A348" s="3"/>
      <c r="B348" s="33"/>
      <c r="C348" s="3" t="s">
        <v>483</v>
      </c>
      <c r="D348" s="3" t="s">
        <v>163</v>
      </c>
      <c r="E348" s="3" t="s">
        <v>209</v>
      </c>
      <c r="F348" s="35">
        <v>1.0</v>
      </c>
      <c r="G348" s="3"/>
      <c r="H348" s="35">
        <v>1.0</v>
      </c>
      <c r="I348" s="36">
        <v>41899.0</v>
      </c>
      <c r="J348" s="3" t="s">
        <v>101</v>
      </c>
      <c r="K348" s="5" t="s">
        <v>172</v>
      </c>
    </row>
    <row r="349">
      <c r="A349" s="3"/>
      <c r="B349" s="33"/>
      <c r="C349" s="3" t="s">
        <v>483</v>
      </c>
      <c r="D349" s="3" t="s">
        <v>163</v>
      </c>
      <c r="E349" s="3" t="s">
        <v>191</v>
      </c>
      <c r="F349" s="35">
        <v>1.0</v>
      </c>
      <c r="G349" s="3"/>
      <c r="H349" s="35">
        <v>1.0</v>
      </c>
      <c r="I349" s="36">
        <v>41899.0</v>
      </c>
      <c r="J349" s="3" t="s">
        <v>101</v>
      </c>
      <c r="K349" s="5" t="s">
        <v>172</v>
      </c>
    </row>
    <row r="350">
      <c r="A350" s="3"/>
      <c r="B350" s="33"/>
      <c r="C350" s="3" t="s">
        <v>484</v>
      </c>
      <c r="D350" s="3" t="s">
        <v>163</v>
      </c>
      <c r="E350" s="3" t="s">
        <v>191</v>
      </c>
      <c r="F350" s="35">
        <v>2.0</v>
      </c>
      <c r="G350" s="3"/>
      <c r="H350" s="35">
        <v>3.0</v>
      </c>
      <c r="I350" s="36">
        <v>41899.0</v>
      </c>
      <c r="J350" s="3" t="s">
        <v>101</v>
      </c>
      <c r="K350" s="93" t="s">
        <v>457</v>
      </c>
    </row>
    <row r="351">
      <c r="A351" s="3"/>
      <c r="B351" s="33"/>
      <c r="C351" s="3" t="s">
        <v>485</v>
      </c>
      <c r="D351" s="3" t="s">
        <v>163</v>
      </c>
      <c r="E351" s="3" t="s">
        <v>211</v>
      </c>
      <c r="F351" s="3"/>
      <c r="G351" s="3"/>
      <c r="H351" s="35">
        <v>1.0</v>
      </c>
      <c r="I351" s="36">
        <v>41899.0</v>
      </c>
      <c r="J351" s="3" t="s">
        <v>101</v>
      </c>
      <c r="K351" s="5" t="s">
        <v>292</v>
      </c>
    </row>
    <row r="352">
      <c r="A352" s="3"/>
      <c r="B352" s="33"/>
      <c r="C352" s="3" t="s">
        <v>487</v>
      </c>
      <c r="D352" s="3" t="s">
        <v>163</v>
      </c>
      <c r="E352" s="3" t="s">
        <v>209</v>
      </c>
      <c r="F352" s="35">
        <v>1.25</v>
      </c>
      <c r="G352" s="3"/>
      <c r="H352" s="35">
        <v>1.25</v>
      </c>
      <c r="I352" s="36">
        <v>41898.0</v>
      </c>
      <c r="J352" s="3" t="s">
        <v>101</v>
      </c>
      <c r="K352" s="5" t="s">
        <v>172</v>
      </c>
    </row>
    <row r="353">
      <c r="A353" s="3"/>
      <c r="B353" s="33"/>
      <c r="C353" s="3" t="s">
        <v>487</v>
      </c>
      <c r="D353" s="3" t="s">
        <v>163</v>
      </c>
      <c r="E353" s="3" t="s">
        <v>211</v>
      </c>
      <c r="F353" s="35">
        <v>1.25</v>
      </c>
      <c r="G353" s="3"/>
      <c r="H353" s="35">
        <v>1.25</v>
      </c>
      <c r="I353" s="36">
        <v>41898.0</v>
      </c>
      <c r="J353" s="3" t="s">
        <v>101</v>
      </c>
      <c r="K353" s="5" t="s">
        <v>172</v>
      </c>
    </row>
    <row r="354">
      <c r="A354" s="3"/>
      <c r="B354" s="33"/>
      <c r="C354" s="3" t="s">
        <v>487</v>
      </c>
      <c r="D354" s="3" t="s">
        <v>163</v>
      </c>
      <c r="E354" s="3" t="s">
        <v>191</v>
      </c>
      <c r="F354" s="35">
        <v>1.25</v>
      </c>
      <c r="G354" s="3"/>
      <c r="H354" s="35">
        <v>1.25</v>
      </c>
      <c r="I354" s="36">
        <v>41898.0</v>
      </c>
      <c r="J354" s="3" t="s">
        <v>101</v>
      </c>
      <c r="K354" s="5" t="s">
        <v>172</v>
      </c>
    </row>
    <row r="355">
      <c r="A355" s="3"/>
      <c r="B355" s="33"/>
      <c r="C355" s="3" t="s">
        <v>487</v>
      </c>
      <c r="D355" s="3" t="s">
        <v>163</v>
      </c>
      <c r="E355" s="3" t="s">
        <v>76</v>
      </c>
      <c r="F355" s="35">
        <v>1.25</v>
      </c>
      <c r="G355" s="3"/>
      <c r="H355" s="35">
        <v>1.25</v>
      </c>
      <c r="I355" s="36">
        <v>41898.0</v>
      </c>
      <c r="J355" s="3" t="s">
        <v>101</v>
      </c>
      <c r="K355" s="5" t="s">
        <v>172</v>
      </c>
    </row>
    <row r="356">
      <c r="A356" s="3"/>
      <c r="B356" s="33"/>
      <c r="C356" s="3" t="s">
        <v>484</v>
      </c>
      <c r="D356" s="3" t="s">
        <v>163</v>
      </c>
      <c r="E356" s="3" t="s">
        <v>209</v>
      </c>
      <c r="F356" s="35">
        <v>1.25</v>
      </c>
      <c r="G356" s="3"/>
      <c r="H356" s="35">
        <v>1.25</v>
      </c>
      <c r="I356" s="36">
        <v>41897.0</v>
      </c>
      <c r="J356" s="3" t="s">
        <v>101</v>
      </c>
      <c r="K356" s="93" t="s">
        <v>457</v>
      </c>
    </row>
    <row r="357">
      <c r="A357" s="3"/>
      <c r="B357" s="33"/>
      <c r="C357" s="3" t="s">
        <v>484</v>
      </c>
      <c r="D357" s="3" t="s">
        <v>163</v>
      </c>
      <c r="E357" s="3" t="s">
        <v>76</v>
      </c>
      <c r="F357" s="35">
        <v>1.25</v>
      </c>
      <c r="G357" s="3"/>
      <c r="H357" s="35">
        <v>1.25</v>
      </c>
      <c r="I357" s="36">
        <v>41897.0</v>
      </c>
      <c r="J357" s="3" t="s">
        <v>101</v>
      </c>
      <c r="K357" s="93" t="s">
        <v>457</v>
      </c>
    </row>
    <row r="358">
      <c r="A358" s="3"/>
      <c r="B358" s="33"/>
      <c r="C358" s="3" t="s">
        <v>489</v>
      </c>
      <c r="D358" s="3" t="s">
        <v>163</v>
      </c>
      <c r="E358" s="3" t="s">
        <v>211</v>
      </c>
      <c r="F358" s="35">
        <v>1.3</v>
      </c>
      <c r="G358" s="3"/>
      <c r="H358" s="35">
        <v>1.3</v>
      </c>
      <c r="I358" s="36">
        <v>41897.0</v>
      </c>
      <c r="J358" s="3" t="s">
        <v>101</v>
      </c>
      <c r="K358" s="93" t="s">
        <v>457</v>
      </c>
    </row>
    <row r="359">
      <c r="A359" s="3"/>
      <c r="B359" s="33"/>
      <c r="C359" s="3" t="s">
        <v>491</v>
      </c>
      <c r="D359" s="3" t="s">
        <v>163</v>
      </c>
      <c r="E359" s="3" t="s">
        <v>191</v>
      </c>
      <c r="F359" s="35">
        <v>3.0</v>
      </c>
      <c r="G359" s="3"/>
      <c r="H359" s="35">
        <v>5.0</v>
      </c>
      <c r="I359" s="36">
        <v>41909.0</v>
      </c>
      <c r="J359" s="3" t="s">
        <v>101</v>
      </c>
      <c r="K359" s="5" t="s">
        <v>289</v>
      </c>
    </row>
    <row r="360">
      <c r="A360" s="3"/>
      <c r="B360" s="33"/>
      <c r="C360" s="3" t="s">
        <v>493</v>
      </c>
      <c r="D360" s="3" t="s">
        <v>163</v>
      </c>
      <c r="E360" s="3" t="s">
        <v>76</v>
      </c>
      <c r="F360" s="35">
        <v>1.25</v>
      </c>
      <c r="G360" s="3"/>
      <c r="H360" s="35">
        <v>1.75</v>
      </c>
      <c r="I360" s="36">
        <v>41907.0</v>
      </c>
      <c r="J360" s="3" t="s">
        <v>101</v>
      </c>
      <c r="K360" s="5" t="s">
        <v>172</v>
      </c>
    </row>
    <row r="361">
      <c r="A361" s="3"/>
      <c r="B361" s="33"/>
      <c r="C361" s="3" t="s">
        <v>493</v>
      </c>
      <c r="D361" s="3" t="s">
        <v>163</v>
      </c>
      <c r="E361" s="3" t="s">
        <v>209</v>
      </c>
      <c r="F361" s="35">
        <v>1.25</v>
      </c>
      <c r="G361" s="3"/>
      <c r="H361" s="35">
        <v>1.75</v>
      </c>
      <c r="I361" s="36">
        <v>41907.0</v>
      </c>
      <c r="J361" s="3" t="s">
        <v>101</v>
      </c>
      <c r="K361" s="5" t="s">
        <v>172</v>
      </c>
    </row>
    <row r="362">
      <c r="A362" s="3"/>
      <c r="B362" s="33"/>
      <c r="C362" s="3" t="s">
        <v>493</v>
      </c>
      <c r="D362" s="3" t="s">
        <v>163</v>
      </c>
      <c r="E362" s="3" t="s">
        <v>191</v>
      </c>
      <c r="F362" s="35">
        <v>1.25</v>
      </c>
      <c r="G362" s="3"/>
      <c r="H362" s="35">
        <v>1.75</v>
      </c>
      <c r="I362" s="36">
        <v>41907.0</v>
      </c>
      <c r="J362" s="3" t="s">
        <v>101</v>
      </c>
      <c r="K362" s="5" t="s">
        <v>172</v>
      </c>
    </row>
    <row r="363">
      <c r="A363" s="3"/>
      <c r="B363" s="33"/>
      <c r="C363" s="3" t="s">
        <v>498</v>
      </c>
      <c r="D363" s="3" t="s">
        <v>163</v>
      </c>
      <c r="E363" s="3" t="s">
        <v>76</v>
      </c>
      <c r="F363" s="35">
        <v>1.0</v>
      </c>
      <c r="G363" s="3"/>
      <c r="H363" s="35">
        <v>1.0</v>
      </c>
      <c r="I363" s="36">
        <v>41907.0</v>
      </c>
      <c r="J363" s="3" t="s">
        <v>101</v>
      </c>
      <c r="K363" s="5" t="s">
        <v>292</v>
      </c>
    </row>
    <row r="364">
      <c r="A364" s="3"/>
      <c r="B364" s="33"/>
      <c r="C364" s="3" t="s">
        <v>498</v>
      </c>
      <c r="D364" s="3" t="s">
        <v>163</v>
      </c>
      <c r="E364" s="100" t="s">
        <v>191</v>
      </c>
      <c r="F364" s="35">
        <v>1.0</v>
      </c>
      <c r="G364" s="3"/>
      <c r="H364" s="35">
        <v>1.0</v>
      </c>
      <c r="I364" s="36">
        <v>41907.0</v>
      </c>
      <c r="J364" s="3" t="s">
        <v>101</v>
      </c>
      <c r="K364" s="5" t="s">
        <v>292</v>
      </c>
    </row>
    <row r="365">
      <c r="A365" s="3"/>
      <c r="B365" s="33"/>
      <c r="C365" s="3" t="s">
        <v>507</v>
      </c>
      <c r="D365" s="3" t="s">
        <v>163</v>
      </c>
      <c r="E365" s="3" t="s">
        <v>76</v>
      </c>
      <c r="F365" s="35">
        <v>1.0</v>
      </c>
      <c r="G365" s="3"/>
      <c r="H365" s="35">
        <v>1.0</v>
      </c>
      <c r="I365" s="36">
        <v>41907.0</v>
      </c>
      <c r="J365" s="3" t="s">
        <v>101</v>
      </c>
      <c r="K365" s="5" t="s">
        <v>292</v>
      </c>
    </row>
    <row r="366">
      <c r="A366" s="3"/>
      <c r="B366" s="33"/>
      <c r="C366" s="3" t="s">
        <v>508</v>
      </c>
      <c r="D366" s="3" t="s">
        <v>163</v>
      </c>
      <c r="E366" s="3" t="s">
        <v>76</v>
      </c>
      <c r="F366" s="35">
        <v>1.0</v>
      </c>
      <c r="G366" s="3"/>
      <c r="H366" s="35">
        <v>1.0</v>
      </c>
      <c r="I366" s="36">
        <v>41906.0</v>
      </c>
      <c r="J366" s="3" t="s">
        <v>101</v>
      </c>
      <c r="K366" s="5" t="s">
        <v>172</v>
      </c>
    </row>
    <row r="367">
      <c r="A367" s="3"/>
      <c r="B367" s="33"/>
      <c r="C367" s="3" t="s">
        <v>508</v>
      </c>
      <c r="D367" s="3" t="s">
        <v>163</v>
      </c>
      <c r="E367" s="3" t="s">
        <v>209</v>
      </c>
      <c r="F367" s="35">
        <v>1.0</v>
      </c>
      <c r="G367" s="3"/>
      <c r="H367" s="35">
        <v>1.0</v>
      </c>
      <c r="I367" s="36">
        <v>41906.0</v>
      </c>
      <c r="J367" s="3" t="s">
        <v>101</v>
      </c>
      <c r="K367" s="5" t="s">
        <v>172</v>
      </c>
    </row>
    <row r="368">
      <c r="A368" s="3"/>
      <c r="B368" s="33"/>
      <c r="C368" s="3" t="s">
        <v>508</v>
      </c>
      <c r="D368" s="3" t="s">
        <v>163</v>
      </c>
      <c r="E368" s="3" t="s">
        <v>191</v>
      </c>
      <c r="F368" s="35">
        <v>1.0</v>
      </c>
      <c r="G368" s="3"/>
      <c r="H368" s="35">
        <v>1.0</v>
      </c>
      <c r="I368" s="36">
        <v>41906.0</v>
      </c>
      <c r="J368" s="3" t="s">
        <v>101</v>
      </c>
      <c r="K368" s="5" t="s">
        <v>172</v>
      </c>
    </row>
    <row r="369">
      <c r="A369" s="3"/>
      <c r="B369" s="33"/>
      <c r="C369" s="3" t="s">
        <v>509</v>
      </c>
      <c r="D369" s="3" t="s">
        <v>163</v>
      </c>
      <c r="E369" s="3" t="s">
        <v>209</v>
      </c>
      <c r="F369" s="35">
        <v>1.0</v>
      </c>
      <c r="G369" s="3"/>
      <c r="H369" s="35">
        <v>1.0</v>
      </c>
      <c r="I369" s="36">
        <v>41905.0</v>
      </c>
      <c r="J369" s="3" t="s">
        <v>101</v>
      </c>
      <c r="K369" s="5" t="s">
        <v>289</v>
      </c>
    </row>
    <row r="370">
      <c r="A370" s="3"/>
      <c r="B370" s="33"/>
      <c r="C370" s="3" t="s">
        <v>509</v>
      </c>
      <c r="D370" s="3" t="s">
        <v>163</v>
      </c>
      <c r="E370" s="3" t="s">
        <v>211</v>
      </c>
      <c r="F370" s="35">
        <v>1.0</v>
      </c>
      <c r="G370" s="3"/>
      <c r="H370" s="35">
        <v>1.0</v>
      </c>
      <c r="I370" s="36">
        <v>41905.0</v>
      </c>
      <c r="J370" s="3" t="s">
        <v>101</v>
      </c>
      <c r="K370" s="5" t="s">
        <v>289</v>
      </c>
    </row>
    <row r="371">
      <c r="A371" s="3"/>
      <c r="B371" s="33"/>
      <c r="C371" s="3" t="s">
        <v>509</v>
      </c>
      <c r="D371" s="3" t="s">
        <v>163</v>
      </c>
      <c r="E371" s="3" t="s">
        <v>191</v>
      </c>
      <c r="F371" s="35">
        <v>1.0</v>
      </c>
      <c r="G371" s="3"/>
      <c r="H371" s="35">
        <v>1.0</v>
      </c>
      <c r="I371" s="36">
        <v>41905.0</v>
      </c>
      <c r="J371" s="3" t="s">
        <v>101</v>
      </c>
      <c r="K371" s="5" t="s">
        <v>289</v>
      </c>
    </row>
    <row r="372">
      <c r="A372" s="3"/>
      <c r="B372" s="33"/>
      <c r="C372" s="3" t="s">
        <v>509</v>
      </c>
      <c r="D372" s="3" t="s">
        <v>163</v>
      </c>
      <c r="E372" s="3" t="s">
        <v>76</v>
      </c>
      <c r="F372" s="35">
        <v>1.0</v>
      </c>
      <c r="G372" s="3"/>
      <c r="H372" s="35">
        <v>1.0</v>
      </c>
      <c r="I372" s="36">
        <v>41905.0</v>
      </c>
      <c r="J372" s="3" t="s">
        <v>101</v>
      </c>
      <c r="K372" s="5" t="s">
        <v>289</v>
      </c>
    </row>
    <row r="373">
      <c r="A373" s="3"/>
      <c r="B373" s="33"/>
      <c r="C373" s="3" t="s">
        <v>533</v>
      </c>
      <c r="D373" s="3" t="s">
        <v>163</v>
      </c>
      <c r="E373" s="3" t="s">
        <v>191</v>
      </c>
      <c r="F373" s="35">
        <v>1.0</v>
      </c>
      <c r="G373" s="3"/>
      <c r="H373" s="35">
        <v>1.0</v>
      </c>
      <c r="I373" s="36">
        <v>41904.0</v>
      </c>
      <c r="J373" s="3" t="s">
        <v>101</v>
      </c>
      <c r="K373" s="5" t="s">
        <v>292</v>
      </c>
    </row>
    <row r="374">
      <c r="A374" s="3"/>
      <c r="B374" s="33"/>
      <c r="C374" s="3" t="s">
        <v>536</v>
      </c>
      <c r="D374" s="3" t="s">
        <v>163</v>
      </c>
      <c r="E374" s="3" t="s">
        <v>76</v>
      </c>
      <c r="F374" s="35">
        <v>1.0</v>
      </c>
      <c r="G374" s="3"/>
      <c r="H374" s="35">
        <v>1.0</v>
      </c>
      <c r="I374" s="36">
        <v>41904.0</v>
      </c>
      <c r="J374" s="3" t="s">
        <v>101</v>
      </c>
      <c r="K374" s="5" t="s">
        <v>292</v>
      </c>
    </row>
    <row r="375">
      <c r="A375" s="3"/>
      <c r="B375" s="33"/>
      <c r="C375" s="3" t="s">
        <v>542</v>
      </c>
      <c r="D375" s="3" t="s">
        <v>163</v>
      </c>
      <c r="E375" s="3" t="s">
        <v>209</v>
      </c>
      <c r="F375" s="35">
        <v>2.0</v>
      </c>
      <c r="G375" s="3"/>
      <c r="H375" s="35">
        <v>2.0</v>
      </c>
      <c r="I375" s="36">
        <v>41915.0</v>
      </c>
      <c r="J375" s="3" t="s">
        <v>101</v>
      </c>
      <c r="K375" s="5" t="s">
        <v>398</v>
      </c>
    </row>
    <row r="376">
      <c r="A376" s="3"/>
      <c r="B376" s="33"/>
      <c r="C376" s="3" t="s">
        <v>542</v>
      </c>
      <c r="D376" s="3" t="s">
        <v>163</v>
      </c>
      <c r="E376" s="3" t="s">
        <v>211</v>
      </c>
      <c r="F376" s="35">
        <v>2.0</v>
      </c>
      <c r="G376" s="3"/>
      <c r="H376" s="35">
        <v>2.0</v>
      </c>
      <c r="I376" s="36">
        <v>41915.0</v>
      </c>
      <c r="J376" s="3" t="s">
        <v>101</v>
      </c>
      <c r="K376" s="5" t="s">
        <v>398</v>
      </c>
    </row>
    <row r="377">
      <c r="A377" s="3"/>
      <c r="B377" s="33"/>
      <c r="C377" s="3" t="s">
        <v>542</v>
      </c>
      <c r="D377" s="3" t="s">
        <v>163</v>
      </c>
      <c r="E377" s="3" t="s">
        <v>191</v>
      </c>
      <c r="F377" s="35">
        <v>2.0</v>
      </c>
      <c r="G377" s="3"/>
      <c r="H377" s="35">
        <v>2.0</v>
      </c>
      <c r="I377" s="36">
        <v>41915.0</v>
      </c>
      <c r="J377" s="3" t="s">
        <v>101</v>
      </c>
      <c r="K377" s="5" t="s">
        <v>398</v>
      </c>
    </row>
    <row r="378">
      <c r="A378" s="3"/>
      <c r="B378" s="33"/>
      <c r="C378" s="3" t="s">
        <v>542</v>
      </c>
      <c r="D378" s="3" t="s">
        <v>163</v>
      </c>
      <c r="E378" s="3" t="s">
        <v>76</v>
      </c>
      <c r="F378" s="35">
        <v>2.0</v>
      </c>
      <c r="G378" s="3"/>
      <c r="H378" s="35">
        <v>2.0</v>
      </c>
      <c r="I378" s="36">
        <v>41915.0</v>
      </c>
      <c r="J378" s="3" t="s">
        <v>101</v>
      </c>
      <c r="K378" s="5" t="s">
        <v>398</v>
      </c>
    </row>
    <row r="379">
      <c r="A379" s="3"/>
      <c r="B379" s="33"/>
      <c r="C379" s="3" t="s">
        <v>546</v>
      </c>
      <c r="D379" s="3" t="s">
        <v>163</v>
      </c>
      <c r="E379" s="3" t="s">
        <v>209</v>
      </c>
      <c r="F379" s="35">
        <v>3.0</v>
      </c>
      <c r="G379" s="3"/>
      <c r="H379" s="35">
        <v>3.0</v>
      </c>
      <c r="I379" s="36">
        <v>41914.0</v>
      </c>
      <c r="J379" s="3" t="s">
        <v>101</v>
      </c>
      <c r="K379" s="5" t="s">
        <v>398</v>
      </c>
    </row>
    <row r="380">
      <c r="A380" s="3"/>
      <c r="B380" s="33"/>
      <c r="C380" s="3" t="s">
        <v>546</v>
      </c>
      <c r="D380" s="3" t="s">
        <v>163</v>
      </c>
      <c r="E380" s="3" t="s">
        <v>211</v>
      </c>
      <c r="F380" s="35">
        <v>3.0</v>
      </c>
      <c r="G380" s="3"/>
      <c r="H380" s="35">
        <v>3.0</v>
      </c>
      <c r="I380" s="36">
        <v>41914.0</v>
      </c>
      <c r="J380" s="3" t="s">
        <v>101</v>
      </c>
      <c r="K380" s="5" t="s">
        <v>398</v>
      </c>
    </row>
    <row r="381">
      <c r="A381" s="3"/>
      <c r="B381" s="33"/>
      <c r="C381" s="3" t="s">
        <v>546</v>
      </c>
      <c r="D381" s="3" t="s">
        <v>163</v>
      </c>
      <c r="E381" s="3" t="s">
        <v>191</v>
      </c>
      <c r="F381" s="35">
        <v>3.0</v>
      </c>
      <c r="G381" s="3"/>
      <c r="H381" s="35">
        <v>3.0</v>
      </c>
      <c r="I381" s="36">
        <v>41914.0</v>
      </c>
      <c r="J381" s="3" t="s">
        <v>101</v>
      </c>
      <c r="K381" s="5" t="s">
        <v>398</v>
      </c>
    </row>
    <row r="382">
      <c r="A382" s="3"/>
      <c r="B382" s="33"/>
      <c r="C382" s="3" t="s">
        <v>546</v>
      </c>
      <c r="D382" s="3" t="s">
        <v>163</v>
      </c>
      <c r="E382" s="3" t="s">
        <v>76</v>
      </c>
      <c r="F382" s="35">
        <v>3.0</v>
      </c>
      <c r="G382" s="3"/>
      <c r="H382" s="35">
        <v>3.0</v>
      </c>
      <c r="I382" s="36">
        <v>41914.0</v>
      </c>
      <c r="J382" s="3" t="s">
        <v>101</v>
      </c>
      <c r="K382" s="5" t="s">
        <v>398</v>
      </c>
    </row>
    <row r="383">
      <c r="A383" s="3"/>
      <c r="B383" s="33"/>
      <c r="C383" s="3" t="s">
        <v>550</v>
      </c>
      <c r="D383" s="3" t="s">
        <v>163</v>
      </c>
      <c r="E383" s="3" t="s">
        <v>191</v>
      </c>
      <c r="F383" s="35">
        <v>1.0</v>
      </c>
      <c r="G383" s="3"/>
      <c r="H383" s="35">
        <v>3.0</v>
      </c>
      <c r="I383" s="36">
        <v>41912.0</v>
      </c>
      <c r="J383" s="3" t="s">
        <v>101</v>
      </c>
      <c r="K383" s="92" t="s">
        <v>289</v>
      </c>
    </row>
    <row r="384">
      <c r="A384" s="3"/>
      <c r="B384" s="33"/>
      <c r="C384" s="3" t="s">
        <v>559</v>
      </c>
      <c r="D384" s="3" t="s">
        <v>163</v>
      </c>
      <c r="E384" s="3" t="s">
        <v>209</v>
      </c>
      <c r="F384" s="35">
        <v>1.25</v>
      </c>
      <c r="G384" s="3"/>
      <c r="H384" s="35">
        <v>1.25</v>
      </c>
      <c r="I384" s="36">
        <v>41912.0</v>
      </c>
      <c r="J384" s="3" t="s">
        <v>101</v>
      </c>
      <c r="K384" s="92" t="s">
        <v>172</v>
      </c>
    </row>
    <row r="385">
      <c r="A385" s="3"/>
      <c r="B385" s="33"/>
      <c r="C385" s="3" t="s">
        <v>559</v>
      </c>
      <c r="D385" s="3" t="s">
        <v>163</v>
      </c>
      <c r="E385" s="3" t="s">
        <v>211</v>
      </c>
      <c r="F385" s="35">
        <v>1.25</v>
      </c>
      <c r="G385" s="3"/>
      <c r="H385" s="35">
        <v>1.25</v>
      </c>
      <c r="I385" s="36">
        <v>41912.0</v>
      </c>
      <c r="J385" s="3" t="s">
        <v>101</v>
      </c>
      <c r="K385" s="92" t="s">
        <v>172</v>
      </c>
    </row>
    <row r="386">
      <c r="A386" s="3"/>
      <c r="B386" s="33"/>
      <c r="C386" s="3" t="s">
        <v>559</v>
      </c>
      <c r="D386" s="3" t="s">
        <v>163</v>
      </c>
      <c r="E386" s="3" t="s">
        <v>191</v>
      </c>
      <c r="F386" s="35">
        <v>1.25</v>
      </c>
      <c r="G386" s="3"/>
      <c r="H386" s="35">
        <v>1.25</v>
      </c>
      <c r="I386" s="36">
        <v>41912.0</v>
      </c>
      <c r="J386" s="3" t="s">
        <v>101</v>
      </c>
      <c r="K386" s="92" t="s">
        <v>172</v>
      </c>
    </row>
    <row r="387">
      <c r="A387" s="3"/>
      <c r="B387" s="33"/>
      <c r="C387" s="3" t="s">
        <v>559</v>
      </c>
      <c r="D387" s="3" t="s">
        <v>163</v>
      </c>
      <c r="E387" s="3" t="s">
        <v>76</v>
      </c>
      <c r="F387" s="35">
        <v>1.25</v>
      </c>
      <c r="G387" s="3"/>
      <c r="H387" s="35">
        <v>1.25</v>
      </c>
      <c r="I387" s="36">
        <v>41912.0</v>
      </c>
      <c r="J387" s="3" t="s">
        <v>101</v>
      </c>
      <c r="K387" s="92" t="s">
        <v>172</v>
      </c>
    </row>
    <row r="388">
      <c r="A388" s="3"/>
      <c r="B388" s="33"/>
      <c r="C388" s="3" t="s">
        <v>580</v>
      </c>
      <c r="D388" s="3" t="s">
        <v>163</v>
      </c>
      <c r="E388" s="3" t="s">
        <v>209</v>
      </c>
      <c r="F388" s="35">
        <v>2.0</v>
      </c>
      <c r="G388" s="3"/>
      <c r="H388" s="35">
        <v>2.0</v>
      </c>
      <c r="I388" s="36">
        <v>41922.0</v>
      </c>
      <c r="J388" s="3" t="s">
        <v>101</v>
      </c>
      <c r="K388" s="5" t="s">
        <v>398</v>
      </c>
    </row>
    <row r="389">
      <c r="A389" s="3"/>
      <c r="B389" s="33"/>
      <c r="C389" s="3" t="s">
        <v>580</v>
      </c>
      <c r="D389" s="3" t="s">
        <v>163</v>
      </c>
      <c r="E389" s="3" t="s">
        <v>211</v>
      </c>
      <c r="F389" s="35">
        <v>2.0</v>
      </c>
      <c r="G389" s="3"/>
      <c r="H389" s="35">
        <v>2.0</v>
      </c>
      <c r="I389" s="36">
        <v>41922.0</v>
      </c>
      <c r="J389" s="3" t="s">
        <v>101</v>
      </c>
      <c r="K389" s="5" t="s">
        <v>398</v>
      </c>
    </row>
    <row r="390">
      <c r="A390" s="3"/>
      <c r="B390" s="33"/>
      <c r="C390" s="3" t="s">
        <v>580</v>
      </c>
      <c r="D390" s="3" t="s">
        <v>163</v>
      </c>
      <c r="E390" s="3" t="s">
        <v>191</v>
      </c>
      <c r="F390" s="35">
        <v>2.0</v>
      </c>
      <c r="G390" s="3"/>
      <c r="H390" s="35">
        <v>2.0</v>
      </c>
      <c r="I390" s="36">
        <v>41922.0</v>
      </c>
      <c r="J390" s="3" t="s">
        <v>101</v>
      </c>
      <c r="K390" s="5" t="s">
        <v>398</v>
      </c>
    </row>
    <row r="391">
      <c r="A391" s="3"/>
      <c r="B391" s="33"/>
      <c r="C391" s="3" t="s">
        <v>580</v>
      </c>
      <c r="D391" s="3" t="s">
        <v>163</v>
      </c>
      <c r="E391" s="3" t="s">
        <v>76</v>
      </c>
      <c r="F391" s="35">
        <v>2.0</v>
      </c>
      <c r="G391" s="3"/>
      <c r="H391" s="35">
        <v>2.0</v>
      </c>
      <c r="I391" s="36">
        <v>41922.0</v>
      </c>
      <c r="J391" s="3" t="s">
        <v>101</v>
      </c>
      <c r="K391" s="5" t="s">
        <v>398</v>
      </c>
    </row>
    <row r="392">
      <c r="A392" s="3"/>
      <c r="B392" s="33"/>
      <c r="C392" s="3" t="s">
        <v>595</v>
      </c>
      <c r="D392" s="3" t="s">
        <v>163</v>
      </c>
      <c r="E392" s="3" t="s">
        <v>209</v>
      </c>
      <c r="F392" s="35">
        <v>2.0</v>
      </c>
      <c r="G392" s="3"/>
      <c r="H392" s="35">
        <v>2.25</v>
      </c>
      <c r="I392" s="36">
        <v>41921.0</v>
      </c>
      <c r="J392" s="3" t="s">
        <v>101</v>
      </c>
      <c r="K392" s="5" t="s">
        <v>451</v>
      </c>
    </row>
    <row r="393">
      <c r="A393" s="3"/>
      <c r="B393" s="33"/>
      <c r="C393" s="3" t="s">
        <v>595</v>
      </c>
      <c r="D393" s="3" t="s">
        <v>163</v>
      </c>
      <c r="E393" s="3" t="s">
        <v>211</v>
      </c>
      <c r="F393" s="35">
        <v>2.0</v>
      </c>
      <c r="G393" s="3"/>
      <c r="H393" s="35">
        <v>2.25</v>
      </c>
      <c r="I393" s="36">
        <v>41921.0</v>
      </c>
      <c r="J393" s="3" t="s">
        <v>101</v>
      </c>
      <c r="K393" s="5" t="s">
        <v>451</v>
      </c>
    </row>
    <row r="394">
      <c r="A394" s="3"/>
      <c r="B394" s="33"/>
      <c r="C394" s="3" t="s">
        <v>595</v>
      </c>
      <c r="D394" s="3" t="s">
        <v>163</v>
      </c>
      <c r="E394" s="3" t="s">
        <v>191</v>
      </c>
      <c r="F394" s="35">
        <v>2.0</v>
      </c>
      <c r="G394" s="3"/>
      <c r="H394" s="35">
        <v>2.25</v>
      </c>
      <c r="I394" s="36">
        <v>41921.0</v>
      </c>
      <c r="J394" s="3" t="s">
        <v>101</v>
      </c>
      <c r="K394" s="5" t="s">
        <v>451</v>
      </c>
    </row>
    <row r="395">
      <c r="A395" s="3"/>
      <c r="B395" s="33"/>
      <c r="C395" s="3" t="s">
        <v>595</v>
      </c>
      <c r="D395" s="3" t="s">
        <v>163</v>
      </c>
      <c r="E395" s="3" t="s">
        <v>76</v>
      </c>
      <c r="F395" s="35">
        <v>2.0</v>
      </c>
      <c r="G395" s="3"/>
      <c r="H395" s="35">
        <v>2.25</v>
      </c>
      <c r="I395" s="36">
        <v>41921.0</v>
      </c>
      <c r="J395" s="3" t="s">
        <v>101</v>
      </c>
      <c r="K395" s="5" t="s">
        <v>451</v>
      </c>
    </row>
    <row r="396">
      <c r="A396" s="3"/>
      <c r="B396" s="33"/>
      <c r="C396" s="3" t="s">
        <v>605</v>
      </c>
      <c r="D396" s="3" t="s">
        <v>163</v>
      </c>
      <c r="E396" s="3" t="s">
        <v>209</v>
      </c>
      <c r="F396" s="35">
        <v>2.0</v>
      </c>
      <c r="G396" s="3"/>
      <c r="H396" s="35">
        <v>2.0</v>
      </c>
      <c r="I396" s="36">
        <v>41919.0</v>
      </c>
      <c r="J396" s="3" t="s">
        <v>101</v>
      </c>
      <c r="K396" s="5" t="s">
        <v>398</v>
      </c>
    </row>
    <row r="397">
      <c r="A397" s="3"/>
      <c r="B397" s="33"/>
      <c r="C397" s="3" t="s">
        <v>605</v>
      </c>
      <c r="D397" s="3" t="s">
        <v>163</v>
      </c>
      <c r="E397" s="3" t="s">
        <v>211</v>
      </c>
      <c r="F397" s="35">
        <v>2.0</v>
      </c>
      <c r="G397" s="3"/>
      <c r="H397" s="35">
        <v>2.0</v>
      </c>
      <c r="I397" s="36">
        <v>41919.0</v>
      </c>
      <c r="J397" s="3" t="s">
        <v>101</v>
      </c>
      <c r="K397" s="5" t="s">
        <v>398</v>
      </c>
    </row>
    <row r="398">
      <c r="A398" s="3"/>
      <c r="B398" s="33"/>
      <c r="C398" s="3" t="s">
        <v>605</v>
      </c>
      <c r="D398" s="3" t="s">
        <v>163</v>
      </c>
      <c r="E398" s="3" t="s">
        <v>191</v>
      </c>
      <c r="F398" s="35">
        <v>2.0</v>
      </c>
      <c r="G398" s="3"/>
      <c r="H398" s="35">
        <v>2.0</v>
      </c>
      <c r="I398" s="36">
        <v>41919.0</v>
      </c>
      <c r="J398" s="3" t="s">
        <v>101</v>
      </c>
      <c r="K398" s="5" t="s">
        <v>398</v>
      </c>
    </row>
    <row r="399">
      <c r="A399" s="3"/>
      <c r="B399" s="33"/>
      <c r="C399" s="3" t="s">
        <v>605</v>
      </c>
      <c r="D399" s="3" t="s">
        <v>163</v>
      </c>
      <c r="E399" s="3" t="s">
        <v>76</v>
      </c>
      <c r="F399" s="35">
        <v>2.0</v>
      </c>
      <c r="G399" s="3"/>
      <c r="H399" s="35">
        <v>2.0</v>
      </c>
      <c r="I399" s="36">
        <v>41919.0</v>
      </c>
      <c r="J399" s="3" t="s">
        <v>101</v>
      </c>
      <c r="K399" s="5" t="s">
        <v>398</v>
      </c>
    </row>
    <row r="400">
      <c r="A400" s="3"/>
      <c r="B400" s="33"/>
      <c r="C400" s="3" t="s">
        <v>610</v>
      </c>
      <c r="D400" s="3" t="s">
        <v>163</v>
      </c>
      <c r="E400" s="3" t="s">
        <v>209</v>
      </c>
      <c r="F400" s="35">
        <v>1.25</v>
      </c>
      <c r="G400" s="3"/>
      <c r="H400" s="35">
        <v>1.75</v>
      </c>
      <c r="I400" s="36">
        <v>41928.0</v>
      </c>
      <c r="J400" s="3" t="s">
        <v>101</v>
      </c>
      <c r="K400" s="5" t="s">
        <v>283</v>
      </c>
    </row>
    <row r="401">
      <c r="A401" s="3"/>
      <c r="B401" s="33"/>
      <c r="C401" s="3" t="s">
        <v>610</v>
      </c>
      <c r="D401" s="3" t="s">
        <v>163</v>
      </c>
      <c r="E401" s="3" t="s">
        <v>211</v>
      </c>
      <c r="F401" s="35">
        <v>1.25</v>
      </c>
      <c r="G401" s="3"/>
      <c r="H401" s="35">
        <v>1.75</v>
      </c>
      <c r="I401" s="36">
        <v>41928.0</v>
      </c>
      <c r="J401" s="3" t="s">
        <v>101</v>
      </c>
      <c r="K401" s="5" t="s">
        <v>283</v>
      </c>
    </row>
    <row r="402">
      <c r="A402" s="3"/>
      <c r="B402" s="33"/>
      <c r="C402" s="3" t="s">
        <v>610</v>
      </c>
      <c r="D402" s="3" t="s">
        <v>163</v>
      </c>
      <c r="E402" s="3" t="s">
        <v>191</v>
      </c>
      <c r="F402" s="35">
        <v>1.25</v>
      </c>
      <c r="G402" s="3"/>
      <c r="H402" s="35">
        <v>1.75</v>
      </c>
      <c r="I402" s="36">
        <v>41928.0</v>
      </c>
      <c r="J402" s="3" t="s">
        <v>101</v>
      </c>
      <c r="K402" s="5" t="s">
        <v>283</v>
      </c>
    </row>
    <row r="403">
      <c r="A403" s="3"/>
      <c r="B403" s="33"/>
      <c r="C403" s="3" t="s">
        <v>610</v>
      </c>
      <c r="D403" s="3" t="s">
        <v>163</v>
      </c>
      <c r="E403" s="3" t="s">
        <v>76</v>
      </c>
      <c r="F403" s="35">
        <v>1.25</v>
      </c>
      <c r="G403" s="3"/>
      <c r="H403" s="35">
        <v>1.75</v>
      </c>
      <c r="I403" s="36">
        <v>41928.0</v>
      </c>
      <c r="J403" s="3" t="s">
        <v>101</v>
      </c>
      <c r="K403" s="5" t="s">
        <v>283</v>
      </c>
    </row>
    <row r="404">
      <c r="A404" s="3"/>
      <c r="B404" s="33"/>
      <c r="C404" s="3" t="s">
        <v>639</v>
      </c>
      <c r="D404" s="3" t="s">
        <v>163</v>
      </c>
      <c r="E404" s="3" t="s">
        <v>76</v>
      </c>
      <c r="F404" s="35">
        <v>2.0</v>
      </c>
      <c r="G404" s="3"/>
      <c r="H404" s="35">
        <v>3.5</v>
      </c>
      <c r="I404" s="36">
        <v>41927.0</v>
      </c>
      <c r="J404" s="3" t="s">
        <v>101</v>
      </c>
      <c r="K404" s="5" t="s">
        <v>283</v>
      </c>
    </row>
    <row r="405">
      <c r="A405" s="3"/>
      <c r="B405" s="33"/>
      <c r="C405" s="3" t="s">
        <v>639</v>
      </c>
      <c r="D405" s="3" t="s">
        <v>163</v>
      </c>
      <c r="E405" s="3" t="s">
        <v>209</v>
      </c>
      <c r="F405" s="35">
        <v>2.0</v>
      </c>
      <c r="G405" s="3"/>
      <c r="H405" s="35">
        <v>3.5</v>
      </c>
      <c r="I405" s="36">
        <v>41927.0</v>
      </c>
      <c r="J405" s="3" t="s">
        <v>101</v>
      </c>
      <c r="K405" s="5" t="s">
        <v>283</v>
      </c>
    </row>
    <row r="406">
      <c r="A406" s="3"/>
      <c r="B406" s="33"/>
      <c r="C406" s="3" t="s">
        <v>639</v>
      </c>
      <c r="D406" s="3" t="s">
        <v>163</v>
      </c>
      <c r="E406" s="3" t="s">
        <v>191</v>
      </c>
      <c r="F406" s="35">
        <v>2.0</v>
      </c>
      <c r="G406" s="3"/>
      <c r="H406" s="35">
        <v>3.5</v>
      </c>
      <c r="I406" s="36">
        <v>41927.0</v>
      </c>
      <c r="J406" s="3" t="s">
        <v>101</v>
      </c>
      <c r="K406" s="5" t="s">
        <v>283</v>
      </c>
    </row>
    <row r="407">
      <c r="A407" s="3"/>
      <c r="B407" s="33"/>
      <c r="C407" s="3" t="s">
        <v>646</v>
      </c>
      <c r="D407" s="3" t="s">
        <v>163</v>
      </c>
      <c r="E407" s="3" t="s">
        <v>191</v>
      </c>
      <c r="F407" s="35">
        <v>0.5</v>
      </c>
      <c r="G407" s="3"/>
      <c r="H407" s="35">
        <v>0.5</v>
      </c>
      <c r="I407" s="36">
        <v>41925.0</v>
      </c>
      <c r="J407" s="3" t="s">
        <v>101</v>
      </c>
      <c r="K407" s="92" t="s">
        <v>289</v>
      </c>
    </row>
    <row r="408">
      <c r="A408" s="3"/>
      <c r="B408" s="33"/>
      <c r="C408" s="3" t="s">
        <v>656</v>
      </c>
      <c r="D408" s="3" t="s">
        <v>163</v>
      </c>
      <c r="E408" s="3" t="s">
        <v>209</v>
      </c>
      <c r="F408" s="35">
        <v>1.0</v>
      </c>
      <c r="G408" s="3"/>
      <c r="H408" s="35">
        <v>1.0</v>
      </c>
      <c r="I408" s="36">
        <v>41933.0</v>
      </c>
      <c r="J408" s="100" t="s">
        <v>659</v>
      </c>
      <c r="K408" s="5" t="s">
        <v>398</v>
      </c>
    </row>
    <row r="409">
      <c r="A409" s="3"/>
      <c r="B409" s="33"/>
      <c r="C409" s="3" t="s">
        <v>656</v>
      </c>
      <c r="D409" s="3" t="s">
        <v>163</v>
      </c>
      <c r="E409" s="3" t="s">
        <v>211</v>
      </c>
      <c r="F409" s="35">
        <v>1.0</v>
      </c>
      <c r="G409" s="3"/>
      <c r="H409" s="35">
        <v>1.0</v>
      </c>
      <c r="I409" s="36">
        <v>41933.0</v>
      </c>
      <c r="J409" s="100" t="s">
        <v>495</v>
      </c>
      <c r="K409" s="5" t="s">
        <v>398</v>
      </c>
    </row>
    <row r="410">
      <c r="A410" s="3"/>
      <c r="B410" s="33"/>
      <c r="C410" s="3" t="s">
        <v>656</v>
      </c>
      <c r="D410" s="3" t="s">
        <v>163</v>
      </c>
      <c r="E410" s="3" t="s">
        <v>191</v>
      </c>
      <c r="F410" s="35">
        <v>1.0</v>
      </c>
      <c r="G410" s="3"/>
      <c r="H410" s="35">
        <v>1.0</v>
      </c>
      <c r="I410" s="36">
        <v>41933.0</v>
      </c>
      <c r="J410" s="100" t="s">
        <v>258</v>
      </c>
      <c r="K410" s="5" t="s">
        <v>398</v>
      </c>
    </row>
    <row r="411">
      <c r="A411" s="3"/>
      <c r="B411" s="33"/>
      <c r="C411" s="3" t="s">
        <v>656</v>
      </c>
      <c r="D411" s="3" t="s">
        <v>163</v>
      </c>
      <c r="E411" s="3" t="s">
        <v>76</v>
      </c>
      <c r="F411" s="35">
        <v>1.0</v>
      </c>
      <c r="G411" s="3"/>
      <c r="H411" s="35">
        <v>1.0</v>
      </c>
      <c r="I411" s="36">
        <v>41933.0</v>
      </c>
      <c r="J411" s="100" t="s">
        <v>680</v>
      </c>
      <c r="K411" s="5" t="s">
        <v>398</v>
      </c>
    </row>
    <row r="412">
      <c r="A412" s="3"/>
      <c r="B412" s="33"/>
      <c r="C412" s="3" t="s">
        <v>681</v>
      </c>
      <c r="D412" s="3" t="s">
        <v>163</v>
      </c>
      <c r="E412" s="3" t="s">
        <v>76</v>
      </c>
      <c r="F412" s="35">
        <v>2.0</v>
      </c>
      <c r="G412" s="3"/>
      <c r="H412" s="35">
        <v>2.0</v>
      </c>
      <c r="I412" s="36">
        <v>41932.0</v>
      </c>
      <c r="J412" s="3" t="s">
        <v>101</v>
      </c>
      <c r="K412" s="5" t="s">
        <v>436</v>
      </c>
    </row>
    <row r="413">
      <c r="A413" s="3"/>
      <c r="B413" s="33"/>
      <c r="C413" s="3" t="s">
        <v>694</v>
      </c>
      <c r="D413" s="3" t="s">
        <v>163</v>
      </c>
      <c r="E413" s="3" t="s">
        <v>191</v>
      </c>
      <c r="F413" s="35">
        <v>2.0</v>
      </c>
      <c r="G413" s="3"/>
      <c r="H413" s="35">
        <v>2.0</v>
      </c>
      <c r="I413" s="36">
        <v>41932.0</v>
      </c>
      <c r="J413" s="3" t="s">
        <v>101</v>
      </c>
      <c r="K413" s="5" t="s">
        <v>436</v>
      </c>
    </row>
    <row r="414">
      <c r="A414" s="3"/>
      <c r="B414" s="33"/>
      <c r="C414" s="3" t="s">
        <v>697</v>
      </c>
      <c r="D414" s="3" t="s">
        <v>163</v>
      </c>
      <c r="E414" s="3" t="s">
        <v>191</v>
      </c>
      <c r="F414" s="35">
        <v>3.0</v>
      </c>
      <c r="G414" s="3"/>
      <c r="H414" s="35">
        <v>1.0</v>
      </c>
      <c r="I414" s="36">
        <v>41940.0</v>
      </c>
      <c r="J414" s="3" t="s">
        <v>101</v>
      </c>
      <c r="K414" s="5" t="s">
        <v>364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54.43"/>
    <col customWidth="1" min="6" max="6" width="16.57"/>
    <col customWidth="1" min="7" max="7" width="19.0"/>
    <col customWidth="1" min="8" max="8" width="19.29"/>
    <col customWidth="1" min="9" max="9" width="18.14"/>
    <col customWidth="1" min="10" max="10" width="38.43"/>
    <col customWidth="1" min="11" max="11" width="39.86"/>
    <col customWidth="1" min="12" max="12" width="19.0"/>
    <col customWidth="1" min="13" max="13" width="5.71"/>
    <col customWidth="1" min="14" max="14" width="29.71"/>
    <col customWidth="1" min="15" max="15" width="24.14"/>
    <col customWidth="1" min="16" max="16" width="18.71"/>
    <col customWidth="1" min="18" max="18" width="16.71"/>
    <col customWidth="1" min="20" max="20" width="15.71"/>
  </cols>
  <sheetData>
    <row r="1">
      <c r="A1" s="5" t="s">
        <v>1</v>
      </c>
      <c r="B1" s="5" t="s">
        <v>5</v>
      </c>
      <c r="C1" s="5" t="s">
        <v>6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O1" s="11" t="s">
        <v>192</v>
      </c>
      <c r="P1" s="42" t="s">
        <v>193</v>
      </c>
      <c r="Q1" s="43" t="s">
        <v>195</v>
      </c>
      <c r="R1" s="44" t="s">
        <v>196</v>
      </c>
      <c r="S1" s="11" t="s">
        <v>197</v>
      </c>
      <c r="T1" s="11" t="s">
        <v>198</v>
      </c>
      <c r="U1" s="11" t="s">
        <v>199</v>
      </c>
      <c r="V1" s="11" t="s">
        <v>200</v>
      </c>
      <c r="W1" s="11" t="s">
        <v>201</v>
      </c>
      <c r="X1" s="11" t="s">
        <v>41</v>
      </c>
      <c r="Z1" s="1" t="s">
        <v>202</v>
      </c>
      <c r="AA1" s="1" t="s">
        <v>193</v>
      </c>
      <c r="AB1" s="30" t="s">
        <v>203</v>
      </c>
      <c r="AC1" s="1" t="s">
        <v>204</v>
      </c>
      <c r="AD1" s="1" t="s">
        <v>205</v>
      </c>
      <c r="AE1" s="1" t="s">
        <v>207</v>
      </c>
      <c r="AF1" s="1" t="s">
        <v>217</v>
      </c>
      <c r="AG1" s="1" t="s">
        <v>219</v>
      </c>
    </row>
    <row r="2">
      <c r="A2" s="5">
        <v>740.0</v>
      </c>
      <c r="B2" s="5" t="s">
        <v>220</v>
      </c>
      <c r="C2" s="5" t="s">
        <v>221</v>
      </c>
      <c r="D2" s="5" t="s">
        <v>163</v>
      </c>
      <c r="E2" s="5" t="s">
        <v>191</v>
      </c>
      <c r="F2" s="5">
        <v>1.0</v>
      </c>
      <c r="G2" s="5">
        <v>0.0</v>
      </c>
      <c r="H2" s="5">
        <v>2.0</v>
      </c>
      <c r="I2" s="48">
        <v>42145.54844907407</v>
      </c>
      <c r="J2" s="5" t="s">
        <v>224</v>
      </c>
      <c r="K2" s="5"/>
      <c r="N2" s="5" t="s">
        <v>40</v>
      </c>
      <c r="O2" s="51" t="str">
        <f>SUMIFS(CompletedWork,IterationPath,"Simpply",ClosedDate,Z2,ClosedDate,Z3)</f>
        <v>6.56667</v>
      </c>
      <c r="P2" s="53" t="str">
        <f>SUMIFS(CompletedWork,IterationPath,"Simpply",ClosedDate,AA2,ClosedDate,AA3)</f>
        <v>9.95000</v>
      </c>
      <c r="Q2" s="53" t="str">
        <f t="shared" ref="Q2:Q5" si="1">SUM(O2,P2)</f>
        <v>16.51667</v>
      </c>
      <c r="R2" s="57" t="str">
        <f>SUMIFS(CompletedWork,IterationPath,"Simpply",ClosedDate,AB2,ClosedDate,AB3)</f>
        <v>8.75</v>
      </c>
      <c r="S2" s="63" t="str">
        <f>SUMIFS(CompletedWork,IterationPath,"Simpply",ClosedDate,AC2,ClosedDate,AC3)</f>
        <v>6.25</v>
      </c>
      <c r="T2" s="63" t="str">
        <f>SUMIFS(CompletedWork,IterationPath,"Simpply",ClosedDate,AD2,ClosedDate,AD3)</f>
        <v>5.21667</v>
      </c>
      <c r="U2" s="63" t="str">
        <f>SUMIFS(CompletedWork,IterationPath,"Simpply",ClosedDate,AE2,ClosedDate,AE3)</f>
        <v>2.85</v>
      </c>
      <c r="V2" s="63" t="str">
        <f>SUMIFS(CompletedWork,IterationPath,"Simpply",ClosedDate,AF2, ClosedDate, AF3)</f>
        <v>3.7</v>
      </c>
      <c r="W2" s="63" t="str">
        <f>SUMIFS(CompletedWork,IterationPath,"Simpply",ClosedDate,AG2)</f>
        <v>1.2</v>
      </c>
      <c r="X2" s="69"/>
      <c r="Y2" s="30" t="s">
        <v>222</v>
      </c>
      <c r="Z2" s="5" t="s">
        <v>270</v>
      </c>
      <c r="AA2" s="5" t="s">
        <v>271</v>
      </c>
      <c r="AB2" s="49" t="s">
        <v>272</v>
      </c>
      <c r="AC2" s="71" t="s">
        <v>273</v>
      </c>
      <c r="AD2" s="71" t="s">
        <v>274</v>
      </c>
      <c r="AE2" s="71" t="s">
        <v>275</v>
      </c>
      <c r="AF2" s="5" t="s">
        <v>276</v>
      </c>
      <c r="AG2" s="5" t="s">
        <v>277</v>
      </c>
    </row>
    <row r="3">
      <c r="A3" s="5">
        <v>792.0</v>
      </c>
      <c r="B3" s="5" t="s">
        <v>220</v>
      </c>
      <c r="C3" s="5" t="s">
        <v>279</v>
      </c>
      <c r="D3" s="5" t="s">
        <v>163</v>
      </c>
      <c r="E3" s="5" t="s">
        <v>209</v>
      </c>
      <c r="F3" s="5"/>
      <c r="G3" s="5"/>
      <c r="H3" s="5">
        <v>2.0</v>
      </c>
      <c r="I3" s="48">
        <v>42145.54844907407</v>
      </c>
      <c r="J3" s="5" t="s">
        <v>224</v>
      </c>
      <c r="K3" s="5" t="s">
        <v>283</v>
      </c>
      <c r="N3" s="5" t="s">
        <v>43</v>
      </c>
      <c r="O3" s="51" t="str">
        <f>SUMIFS(CompletedWork,IterationPath,"Simpply\Iteration 3",ClosedDate,Z2,ClosedDate,Z3)</f>
        <v>16.58333</v>
      </c>
      <c r="P3" s="53" t="str">
        <f>SUMIFS(CompletedWork,IterationPath,"Simpply\Iteration 3",ClosedDate,AA2,ClosedDate,AA3)</f>
        <v>65.83000</v>
      </c>
      <c r="Q3" s="53" t="str">
        <f t="shared" si="1"/>
        <v>82.41333</v>
      </c>
      <c r="R3" s="45" t="str">
        <f>SUMIFS(CompletedWork,IterationPath,"Simpply\Iteration 4")</f>
        <v>72.58334</v>
      </c>
      <c r="S3" s="51" t="str">
        <f>SUMIFS(CompletedWork,IterationPath,"Simpply\Iteration 5")</f>
        <v>97.14333</v>
      </c>
      <c r="T3" s="51" t="str">
        <f>SUMIFS(CompletedWork,IterationPath,"Simpply\Iteration 6")</f>
        <v>86.96670</v>
      </c>
      <c r="U3" s="51" t="str">
        <f>SUMIFS(CompletedWork,IterationPath,"Simpply\Polish And Fix (Iteration 7)")</f>
        <v>74.50000</v>
      </c>
      <c r="V3" s="51" t="str">
        <f>SUMIFS(CompletedWork,IterationPath,"Simpply\Iteration 8")</f>
        <v>114.05000</v>
      </c>
      <c r="W3" s="51" t="str">
        <f>SUMIFS(CompletedWork,IterationPath,"Simpply\Iteration 9")</f>
        <v>143.50000</v>
      </c>
      <c r="X3" s="74"/>
      <c r="Y3" s="1" t="s">
        <v>246</v>
      </c>
      <c r="Z3" s="5" t="s">
        <v>316</v>
      </c>
      <c r="AA3" s="5" t="s">
        <v>317</v>
      </c>
      <c r="AB3" s="71" t="s">
        <v>318</v>
      </c>
      <c r="AC3" s="71" t="s">
        <v>319</v>
      </c>
      <c r="AD3" s="71" t="s">
        <v>320</v>
      </c>
      <c r="AE3" s="71" t="s">
        <v>321</v>
      </c>
      <c r="AF3" s="71" t="s">
        <v>322</v>
      </c>
      <c r="AG3" s="71" t="s">
        <v>323</v>
      </c>
    </row>
    <row r="4">
      <c r="A4" s="5">
        <v>743.0</v>
      </c>
      <c r="B4" s="5" t="s">
        <v>220</v>
      </c>
      <c r="C4" s="5" t="s">
        <v>221</v>
      </c>
      <c r="D4" s="5" t="s">
        <v>163</v>
      </c>
      <c r="E4" s="5" t="s">
        <v>211</v>
      </c>
      <c r="F4" s="5">
        <v>1.0</v>
      </c>
      <c r="G4" s="5">
        <v>0.0</v>
      </c>
      <c r="H4" s="5">
        <v>2.0</v>
      </c>
      <c r="I4" s="48">
        <v>42145.548368055555</v>
      </c>
      <c r="J4" s="5" t="s">
        <v>224</v>
      </c>
      <c r="K4" s="5"/>
      <c r="N4" s="5" t="s">
        <v>44</v>
      </c>
      <c r="O4" s="75" t="str">
        <f t="shared" ref="O4:P4" si="2">SUM(O2,O3)</f>
        <v>23.15000</v>
      </c>
      <c r="P4" s="76" t="str">
        <f t="shared" si="2"/>
        <v>75.78000</v>
      </c>
      <c r="Q4" s="76" t="str">
        <f t="shared" si="1"/>
        <v>98.93000</v>
      </c>
      <c r="R4" s="76" t="str">
        <f t="shared" ref="R4:W4" si="3">SUM(R2,R3)</f>
        <v>81.33334</v>
      </c>
      <c r="S4" s="76" t="str">
        <f t="shared" si="3"/>
        <v>103.39333</v>
      </c>
      <c r="T4" s="76" t="str">
        <f t="shared" si="3"/>
        <v>92.18337</v>
      </c>
      <c r="U4" s="76" t="str">
        <f t="shared" si="3"/>
        <v>77.35000</v>
      </c>
      <c r="V4" s="76" t="str">
        <f t="shared" si="3"/>
        <v>117.75000</v>
      </c>
      <c r="W4" s="76" t="str">
        <f t="shared" si="3"/>
        <v>144.70000</v>
      </c>
      <c r="X4" s="77" t="str">
        <f>SUM(CompletedWork)</f>
        <v>1114.164903</v>
      </c>
    </row>
    <row r="5">
      <c r="A5" s="5">
        <v>750.0</v>
      </c>
      <c r="B5" s="5" t="s">
        <v>220</v>
      </c>
      <c r="C5" s="5" t="s">
        <v>346</v>
      </c>
      <c r="D5" s="5" t="s">
        <v>163</v>
      </c>
      <c r="E5" s="5" t="s">
        <v>211</v>
      </c>
      <c r="F5" s="5">
        <v>1.25</v>
      </c>
      <c r="G5" s="5">
        <v>1.25</v>
      </c>
      <c r="H5" s="5">
        <v>0.0</v>
      </c>
      <c r="I5" s="48">
        <v>42145.54828703704</v>
      </c>
      <c r="J5" s="5" t="s">
        <v>224</v>
      </c>
      <c r="K5" s="5" t="s">
        <v>349</v>
      </c>
      <c r="N5" s="5" t="s">
        <v>45</v>
      </c>
      <c r="O5" s="52" t="str">
        <f>SUMIFS(OriginalEstimate,ClosedDate,Z2,ClosedDate,Z3)</f>
        <v>21.18333</v>
      </c>
      <c r="P5" s="80" t="str">
        <f>SUMIFS(OriginalEstimate,ClosedDate,AA2,ClosedDate,AA3)</f>
        <v>68.4</v>
      </c>
      <c r="Q5" s="81" t="str">
        <f t="shared" si="1"/>
        <v>89.58333</v>
      </c>
      <c r="R5" s="82" t="str">
        <f>SUMIFS(OriginalEstimate,IterationPath,"Simpply\Iteration 4")</f>
        <v>68.25</v>
      </c>
      <c r="S5" s="52" t="str">
        <f>SUMIFS(OriginalEstimate,IterationPath,"Simpply\Iteration 5")</f>
        <v>67.9</v>
      </c>
      <c r="T5" s="84" t="str">
        <f>SUMIFS(OriginalEstimate,IterationPath,"Simpply\Iteration 6")</f>
        <v>77</v>
      </c>
      <c r="U5" s="84" t="str">
        <f>SUMIFS(OriginalEstimate,IterationPath,"Simpply\Polish And Fix (Iteration 7)")</f>
        <v>64.7</v>
      </c>
      <c r="V5" s="84" t="str">
        <f>SUMIFS(OriginalEstimate,IterationPath,"Simpply\Iteration 8")</f>
        <v>112.5</v>
      </c>
      <c r="W5" s="84" t="str">
        <f>SUMIFS(OriginalEstimate,IterationPath,"Simpply\Iteration 9")</f>
        <v>108.25</v>
      </c>
      <c r="X5" s="85" t="str">
        <f>SUM(OriginalEstimate)</f>
        <v>967.34733</v>
      </c>
    </row>
    <row r="6">
      <c r="A6" s="5">
        <v>683.0</v>
      </c>
      <c r="B6" s="5" t="s">
        <v>220</v>
      </c>
      <c r="C6" s="5" t="s">
        <v>374</v>
      </c>
      <c r="D6" s="5" t="s">
        <v>163</v>
      </c>
      <c r="E6" s="5" t="s">
        <v>191</v>
      </c>
      <c r="F6" s="5">
        <v>10.0</v>
      </c>
      <c r="G6" s="5">
        <v>0.0</v>
      </c>
      <c r="H6" s="5">
        <v>11.0</v>
      </c>
      <c r="I6" s="48">
        <v>42145.54819444445</v>
      </c>
      <c r="J6" s="5" t="s">
        <v>224</v>
      </c>
      <c r="K6" s="5" t="s">
        <v>375</v>
      </c>
      <c r="O6" s="9"/>
      <c r="P6" s="79"/>
      <c r="Q6" s="53"/>
      <c r="R6" s="79"/>
      <c r="S6" s="79"/>
      <c r="T6" s="79"/>
      <c r="U6" s="79"/>
      <c r="X6" s="79"/>
    </row>
    <row r="7">
      <c r="A7" s="5">
        <v>773.0</v>
      </c>
      <c r="B7" s="5" t="s">
        <v>220</v>
      </c>
      <c r="C7" s="5" t="s">
        <v>378</v>
      </c>
      <c r="D7" s="5" t="s">
        <v>163</v>
      </c>
      <c r="E7" s="5" t="s">
        <v>191</v>
      </c>
      <c r="F7" s="5"/>
      <c r="G7" s="5"/>
      <c r="H7" s="5">
        <v>2.75</v>
      </c>
      <c r="I7" s="48">
        <v>42145.54809027778</v>
      </c>
      <c r="J7" s="5" t="s">
        <v>224</v>
      </c>
      <c r="K7" s="5" t="s">
        <v>379</v>
      </c>
      <c r="N7" s="5" t="s">
        <v>76</v>
      </c>
      <c r="O7" s="78" t="str">
        <f>SUMIFS(CompletedWork,ClosedDate,Z2,ClosedDate,Z3,AssignedTo,Curtis)</f>
        <v>10.1</v>
      </c>
      <c r="P7" s="78" t="str">
        <f>SUMIFS(CompletedWork,ClosedDate,AA2,ClosedDate,AA3,AssignedTo,Curtis)</f>
        <v>16.9</v>
      </c>
      <c r="Q7" s="88" t="str">
        <f t="shared" ref="Q7:Q10" si="4">SUM(O7,P7)</f>
        <v>27.00000</v>
      </c>
      <c r="R7" s="78" t="str">
        <f>SUMIFS(CompletedWork,ClosedDate,AB2,ClosedDate,AB3,AssignedTo,Curtis)</f>
        <v>16.75</v>
      </c>
      <c r="S7" s="78" t="str">
        <f>SUMIFS(CompletedWork,ClosedDate,AC2,ClosedDate,AC3,AssignedTo,Curtis)</f>
        <v>27.65</v>
      </c>
      <c r="T7" s="78" t="str">
        <f>SUMIFS(CompletedWork,ClosedDate,AD2,ClosedDate,AD3,AssignedTo,Curtis)</f>
        <v>20.4</v>
      </c>
      <c r="U7" s="78" t="str">
        <f>SUMIFS(CompletedWork,ClosedDate,AE2,ClosedDate,AE3,AssignedTo,Curtis)</f>
        <v>25.25</v>
      </c>
      <c r="V7" s="78" t="str">
        <f>SUMIFS(CompletedWork,ClosedDate,AF2,ClosedDate,AF3,AssignedTo,Curtis)</f>
        <v>14.7</v>
      </c>
      <c r="W7" s="78" t="str">
        <f>SUMIFS(CompletedWork,ClosedDate,AG2,ClosedDate,AG3,AssignedTo,Curtis)</f>
        <v>50.7</v>
      </c>
      <c r="X7" s="78" t="str">
        <f>SUMIFS(CompletedWork,AssignedTo,"Curtis Burtner")</f>
        <v>305.9603</v>
      </c>
    </row>
    <row r="8">
      <c r="A8" s="5">
        <v>761.0</v>
      </c>
      <c r="B8" s="5" t="s">
        <v>220</v>
      </c>
      <c r="C8" s="5" t="s">
        <v>397</v>
      </c>
      <c r="D8" s="5" t="s">
        <v>163</v>
      </c>
      <c r="E8" s="5" t="s">
        <v>209</v>
      </c>
      <c r="F8" s="5">
        <v>1.5</v>
      </c>
      <c r="G8" s="5">
        <v>0.0</v>
      </c>
      <c r="H8" s="5">
        <v>1.5</v>
      </c>
      <c r="I8" s="48">
        <v>42145.547847222224</v>
      </c>
      <c r="J8" s="5" t="s">
        <v>224</v>
      </c>
      <c r="K8" s="5" t="s">
        <v>349</v>
      </c>
      <c r="N8" s="5" t="s">
        <v>191</v>
      </c>
      <c r="O8" s="89" t="str">
        <f>SUMIFS(CompletedWork,ClosedDate,Z2,ClosedDate,Z3,AssignedTo,Michael)</f>
        <v>7</v>
      </c>
      <c r="P8" s="78" t="str">
        <f>SUMIFS(CompletedWork,ClosedDate,AA2,ClosedDate,AA3,AssignedTo,Michael)</f>
        <v>21.48</v>
      </c>
      <c r="Q8" s="53" t="str">
        <f t="shared" si="4"/>
        <v>28.48000</v>
      </c>
      <c r="R8" s="46" t="str">
        <f>SUMIFS(CompletedWork,ClosedDate,AB2,ClosedDate,AB3,AssignedTo,Michael)</f>
        <v>25.133337</v>
      </c>
      <c r="S8" s="90" t="str">
        <f>SUMIFS(CompletedWork,ClosedDate,AC2,ClosedDate,AC3,AssignedTo,Michael)</f>
        <v>37.76</v>
      </c>
      <c r="T8" s="90" t="str">
        <f>SUMIFS(CompletedWork,ClosedDate,AD2,ClosedDate,AD3,AssignedTo,Michael)</f>
        <v>26.45</v>
      </c>
      <c r="U8" s="90" t="str">
        <f>SUMIFS(CompletedWork,ClosedDate,AE2,ClosedDate,AE3,AssignedTo,Michael)</f>
        <v>67.9167</v>
      </c>
      <c r="V8" s="90" t="str">
        <f>SUMIFS(CompletedWork,ClosedDate,AF2,ClosedDate,AF3,AssignedTo,Michael)</f>
        <v>39.25</v>
      </c>
      <c r="W8" s="90" t="str">
        <f>SUMIFS(CompletedWork,ClosedDate,AG2,ClosedDate,AG3,AssignedTo,Michael)</f>
        <v>54.5</v>
      </c>
      <c r="X8" s="78" t="str">
        <f>SUMIFS(CompletedWork,AssignedTo,"Michael Yeaple")</f>
        <v>431.1876033</v>
      </c>
    </row>
    <row r="9">
      <c r="A9" s="5">
        <v>741.0</v>
      </c>
      <c r="B9" s="5" t="s">
        <v>220</v>
      </c>
      <c r="C9" s="5" t="s">
        <v>221</v>
      </c>
      <c r="D9" s="5" t="s">
        <v>163</v>
      </c>
      <c r="E9" s="5" t="s">
        <v>209</v>
      </c>
      <c r="F9" s="5">
        <v>1.0</v>
      </c>
      <c r="G9" s="5">
        <v>0.0</v>
      </c>
      <c r="H9" s="5">
        <v>2.0</v>
      </c>
      <c r="I9" s="48">
        <v>42145.547743055555</v>
      </c>
      <c r="J9" s="5" t="s">
        <v>224</v>
      </c>
      <c r="K9" s="5"/>
      <c r="N9" s="5" t="s">
        <v>209</v>
      </c>
      <c r="O9" s="78" t="str">
        <f>SUMIFS(CompletedWork,ClosedDate,Z2,ClosedDate,Z3,AssignedTo,Jeremy)</f>
        <v>4.75</v>
      </c>
      <c r="P9" s="78" t="str">
        <f>SUMIFS(CompletedWork,ClosedDate,AA2,ClosedDate,AA3,AssignedTo,Jeremy)</f>
        <v>17.25</v>
      </c>
      <c r="Q9" s="53" t="str">
        <f t="shared" si="4"/>
        <v>22.00000</v>
      </c>
      <c r="R9" s="78" t="str">
        <f>SUMIFS(CompletedWork,ClosedDate,AB2,ClosedDate,AB3,AssignedTo,Jeremy)</f>
        <v>15.25</v>
      </c>
      <c r="S9" s="78" t="str">
        <f>SUMIFS(CompletedWork,ClosedDate,AC2,ClosedDate,AC3,AssignedTo,Jeremy)</f>
        <v>20.5</v>
      </c>
      <c r="T9" s="78" t="str">
        <f>SUMIFS(CompletedWork,ClosedDate,AD2,ClosedDate,AD3,AssignedTo,Jeremy)</f>
        <v>13</v>
      </c>
      <c r="U9" s="78" t="str">
        <f>SUMIFS(CompletedWork,ClosedDate,AE2,ClosedDate,AE3,AssignedTo,Jeremy)</f>
        <v>14.25</v>
      </c>
      <c r="V9" s="78" t="str">
        <f>SUMIFS(CompletedWork,ClosedDate,AF2,ClosedDate,AF3,AssignedTo,Jeremy)</f>
        <v>14.5</v>
      </c>
      <c r="W9" s="78" t="str">
        <f>SUMIFS(CompletedWork,ClosedDate,AG2,ClosedDate,AG3,AssignedTo,Jeremy)</f>
        <v>31.75</v>
      </c>
      <c r="X9" s="78" t="str">
        <f>SUMIFS(CompletedWork,AssignedTo,"Jeremy Shulman")</f>
        <v>205.977</v>
      </c>
    </row>
    <row r="10">
      <c r="A10" s="5">
        <v>749.0</v>
      </c>
      <c r="B10" s="5" t="s">
        <v>220</v>
      </c>
      <c r="C10" s="5" t="s">
        <v>346</v>
      </c>
      <c r="D10" s="5" t="s">
        <v>163</v>
      </c>
      <c r="E10" s="5" t="s">
        <v>209</v>
      </c>
      <c r="F10" s="5">
        <v>1.25</v>
      </c>
      <c r="G10" s="5"/>
      <c r="H10" s="5">
        <v>4.5</v>
      </c>
      <c r="I10" s="48">
        <v>42145.547685185185</v>
      </c>
      <c r="J10" s="5" t="s">
        <v>224</v>
      </c>
      <c r="K10" s="5" t="s">
        <v>349</v>
      </c>
      <c r="N10" s="5" t="s">
        <v>211</v>
      </c>
      <c r="O10" s="84" t="str">
        <f>SUMIFS(CompletedWork,ClosedDate,Z2,ClosedDate,Z3,AssignedTo,Mustafa)</f>
        <v>2.75</v>
      </c>
      <c r="P10" s="84" t="str">
        <f>SUMIFS(CompletedWork,ClosedDate,AA2,ClosedDate,AA3,AssignedTo,Mustafa)</f>
        <v>20.15</v>
      </c>
      <c r="Q10" s="81" t="str">
        <f t="shared" si="4"/>
        <v>22.90000</v>
      </c>
      <c r="R10" s="84" t="str">
        <f>SUMIFS(CompletedWork,ClosedDate,AB2,ClosedDate,AB3,AssignedTo,Mustafa)</f>
        <v>1</v>
      </c>
      <c r="S10" s="84" t="str">
        <f>SUMIFS(CompletedWork,ClosedDate,AC2,ClosedDate,AC3,AssignedTo,Mustafa)</f>
        <v>23.45</v>
      </c>
      <c r="T10" s="84" t="str">
        <f>SUMIFS(CompletedWork,ClosedDate,AD2,ClosedDate,AD3,AssignedTo,Mustafa)</f>
        <v>2.3</v>
      </c>
      <c r="U10" s="84" t="str">
        <f>SUMIFS(CompletedWork,ClosedDate,AE2,ClosedDate,AE3,AssignedTo,Mustafa)</f>
        <v>22.5</v>
      </c>
      <c r="V10" s="84" t="str">
        <f>SUMIFS(CompletedWork,ClosedDate,AF2,ClosedDate,AF3,AssignedTo,Mustafa)</f>
        <v>21.55</v>
      </c>
      <c r="W10" s="84" t="str">
        <f>SUMIFS(CompletedWork,ClosedDate,AG2,ClosedDate,AG3,AssignedTo,Mustafa)</f>
        <v>14.75</v>
      </c>
      <c r="X10" s="84" t="str">
        <f>SUMIFS(CompletedWork,AssignedTo,"Mustafa Al-Salihi")</f>
        <v>159.34</v>
      </c>
    </row>
    <row r="11">
      <c r="A11" s="5">
        <v>742.0</v>
      </c>
      <c r="B11" s="5" t="s">
        <v>220</v>
      </c>
      <c r="C11" s="5" t="s">
        <v>221</v>
      </c>
      <c r="D11" s="5" t="s">
        <v>163</v>
      </c>
      <c r="E11" s="5" t="s">
        <v>76</v>
      </c>
      <c r="F11" s="5">
        <v>1.0</v>
      </c>
      <c r="G11" s="5">
        <v>0.0</v>
      </c>
      <c r="H11" s="5">
        <v>2.0</v>
      </c>
      <c r="I11" s="48">
        <v>42145.54760416667</v>
      </c>
      <c r="J11" s="5" t="s">
        <v>224</v>
      </c>
      <c r="K11" s="5"/>
    </row>
    <row r="12">
      <c r="A12" s="5">
        <v>699.0</v>
      </c>
      <c r="B12" s="5" t="s">
        <v>220</v>
      </c>
      <c r="C12" s="5" t="s">
        <v>374</v>
      </c>
      <c r="D12" s="5" t="s">
        <v>163</v>
      </c>
      <c r="E12" s="5" t="s">
        <v>76</v>
      </c>
      <c r="F12" s="5">
        <v>10.0</v>
      </c>
      <c r="G12" s="5">
        <v>0.0</v>
      </c>
      <c r="H12" s="5">
        <v>10.0</v>
      </c>
      <c r="I12" s="48">
        <v>42145.547372685185</v>
      </c>
      <c r="J12" s="5" t="s">
        <v>224</v>
      </c>
      <c r="K12" s="5" t="s">
        <v>375</v>
      </c>
      <c r="N12" s="5" t="s">
        <v>461</v>
      </c>
    </row>
    <row r="13">
      <c r="A13" s="5">
        <v>793.0</v>
      </c>
      <c r="B13" s="5" t="s">
        <v>220</v>
      </c>
      <c r="C13" s="5" t="s">
        <v>462</v>
      </c>
      <c r="D13" s="5" t="s">
        <v>163</v>
      </c>
      <c r="E13" s="5" t="s">
        <v>76</v>
      </c>
      <c r="F13" s="5">
        <v>0.75</v>
      </c>
      <c r="G13" s="5">
        <v>0.0</v>
      </c>
      <c r="H13" s="5">
        <v>0.75</v>
      </c>
      <c r="I13" s="48">
        <v>42143.45851851852</v>
      </c>
      <c r="J13" s="5" t="s">
        <v>101</v>
      </c>
      <c r="K13" s="5" t="s">
        <v>292</v>
      </c>
    </row>
    <row r="14">
      <c r="A14" s="5">
        <v>735.0</v>
      </c>
      <c r="B14" s="5" t="s">
        <v>220</v>
      </c>
      <c r="C14" s="5" t="s">
        <v>463</v>
      </c>
      <c r="D14" s="5" t="s">
        <v>163</v>
      </c>
      <c r="E14" s="5" t="s">
        <v>211</v>
      </c>
      <c r="F14" s="5">
        <v>2.5</v>
      </c>
      <c r="G14" s="5">
        <v>0.0</v>
      </c>
      <c r="H14" s="5">
        <v>3.0</v>
      </c>
      <c r="I14" s="48">
        <v>42143.439780092594</v>
      </c>
      <c r="J14" s="5" t="s">
        <v>224</v>
      </c>
      <c r="K14" s="5" t="s">
        <v>349</v>
      </c>
      <c r="O14" s="5"/>
    </row>
    <row r="15">
      <c r="A15" s="5">
        <v>780.0</v>
      </c>
      <c r="B15" s="5" t="s">
        <v>220</v>
      </c>
      <c r="C15" s="5" t="s">
        <v>465</v>
      </c>
      <c r="D15" s="5" t="s">
        <v>163</v>
      </c>
      <c r="E15" s="5" t="s">
        <v>76</v>
      </c>
      <c r="F15" s="5">
        <v>0.5</v>
      </c>
      <c r="G15" s="5">
        <v>0.5</v>
      </c>
      <c r="H15" s="5">
        <v>0.0</v>
      </c>
      <c r="I15" s="48">
        <v>42143.439409722225</v>
      </c>
      <c r="J15" s="5" t="s">
        <v>224</v>
      </c>
      <c r="K15" s="5" t="s">
        <v>467</v>
      </c>
      <c r="W15" s="1"/>
      <c r="Y15" s="5"/>
    </row>
    <row r="16">
      <c r="A16" s="5">
        <v>790.0</v>
      </c>
      <c r="B16" s="5" t="s">
        <v>220</v>
      </c>
      <c r="C16" s="5" t="s">
        <v>279</v>
      </c>
      <c r="D16" s="5" t="s">
        <v>163</v>
      </c>
      <c r="E16" s="5" t="s">
        <v>191</v>
      </c>
      <c r="F16" s="5"/>
      <c r="G16" s="5"/>
      <c r="H16" s="5">
        <v>1.0</v>
      </c>
      <c r="I16" s="48">
        <v>42143.43898148148</v>
      </c>
      <c r="J16" s="5" t="s">
        <v>224</v>
      </c>
      <c r="K16" s="5" t="s">
        <v>283</v>
      </c>
      <c r="N16" s="86" t="s">
        <v>15</v>
      </c>
      <c r="O16" s="94" t="s">
        <v>376</v>
      </c>
      <c r="P16" s="95" t="s">
        <v>377</v>
      </c>
      <c r="Q16" s="95" t="s">
        <v>209</v>
      </c>
      <c r="R16" s="95" t="s">
        <v>191</v>
      </c>
      <c r="S16" s="96" t="s">
        <v>211</v>
      </c>
      <c r="T16" s="1"/>
      <c r="V16" s="1"/>
      <c r="Y16" s="86"/>
      <c r="Z16" s="1"/>
      <c r="AA16" s="86"/>
      <c r="AB16" s="86"/>
      <c r="AC16" s="86"/>
      <c r="AD16" s="86"/>
      <c r="AE16" s="86"/>
      <c r="AF16" s="86"/>
      <c r="AG16" s="86"/>
    </row>
    <row r="17">
      <c r="A17" s="5">
        <v>791.0</v>
      </c>
      <c r="B17" s="5" t="s">
        <v>220</v>
      </c>
      <c r="C17" s="5" t="s">
        <v>279</v>
      </c>
      <c r="D17" s="5" t="s">
        <v>163</v>
      </c>
      <c r="E17" s="5" t="s">
        <v>76</v>
      </c>
      <c r="F17" s="5"/>
      <c r="G17" s="5"/>
      <c r="H17" s="5">
        <v>1.0</v>
      </c>
      <c r="I17" s="48">
        <v>42143.438680555555</v>
      </c>
      <c r="J17" s="5" t="s">
        <v>224</v>
      </c>
      <c r="K17" s="5" t="s">
        <v>283</v>
      </c>
      <c r="N17" s="5" t="s">
        <v>375</v>
      </c>
      <c r="O17" s="78" t="str">
        <f>SUMIFS(CompletedWork,Tags,N17)</f>
        <v>57.317</v>
      </c>
      <c r="P17" s="46" t="str">
        <f>SUMIFS(H2:H500,E2:E500,"Curtis Burtner",K2:K500,N17)</f>
        <v>16.5</v>
      </c>
      <c r="Q17" s="46" t="str">
        <f>SUMIFS(H2:H500,E2:E500,"Jeremy Shulman",K2:K500,N17)</f>
        <v>0</v>
      </c>
      <c r="R17" s="46" t="str">
        <f>SUMIFS(H2:H500,E2:E500,"Michael Yeaple",K2:K500,N17)</f>
        <v>23.5</v>
      </c>
      <c r="S17" s="99" t="str">
        <f>SUMIFS(H2:H500,E2:E500,"Mustafa Al-Salihi",K2:K500,N17)</f>
        <v>0</v>
      </c>
      <c r="V17" s="5"/>
      <c r="Y17" s="5"/>
      <c r="Z17" s="5"/>
    </row>
    <row r="18">
      <c r="A18" s="5">
        <v>751.0</v>
      </c>
      <c r="B18" s="5" t="s">
        <v>220</v>
      </c>
      <c r="C18" s="5" t="s">
        <v>346</v>
      </c>
      <c r="D18" s="5" t="s">
        <v>163</v>
      </c>
      <c r="E18" s="5" t="s">
        <v>76</v>
      </c>
      <c r="F18" s="5">
        <v>1.25</v>
      </c>
      <c r="G18" s="5">
        <v>0.0</v>
      </c>
      <c r="H18" s="5">
        <v>2.0</v>
      </c>
      <c r="I18" s="48">
        <v>42142.95563657407</v>
      </c>
      <c r="J18" s="5" t="s">
        <v>224</v>
      </c>
      <c r="K18" s="5" t="s">
        <v>349</v>
      </c>
      <c r="N18" s="5" t="s">
        <v>349</v>
      </c>
      <c r="O18" s="78" t="str">
        <f>SUMIFS(CompletedWork,Tags,N18)</f>
        <v>117.23</v>
      </c>
      <c r="P18" s="46" t="str">
        <f>SUMIFS(H2:H500,E2:E500,"Curtis Burtner",K2:K500,N18)</f>
        <v>18.5</v>
      </c>
      <c r="Q18" s="46" t="str">
        <f>SUMIFS(H2:H500,E2:E500,"Jeremy Shulman",K2:K500,N18)</f>
        <v>21</v>
      </c>
      <c r="R18" s="46" t="str">
        <f>SUMIFS(H2:H500,E2:E500,"Michael Yeaple",K2:K500,N18)</f>
        <v>22.5</v>
      </c>
      <c r="S18" s="99" t="str">
        <f>SUMIFS(H2:H500,E2:E500,"Mustafa Al-Salihi",K2:K500,N18)</f>
        <v>8.75</v>
      </c>
      <c r="V18" s="5"/>
      <c r="Y18" s="5"/>
      <c r="Z18" s="5"/>
    </row>
    <row r="19">
      <c r="A19" s="5">
        <v>748.0</v>
      </c>
      <c r="B19" s="5" t="s">
        <v>220</v>
      </c>
      <c r="C19" s="5" t="s">
        <v>346</v>
      </c>
      <c r="D19" s="5" t="s">
        <v>163</v>
      </c>
      <c r="E19" s="5" t="s">
        <v>191</v>
      </c>
      <c r="F19" s="5">
        <v>1.25</v>
      </c>
      <c r="G19" s="5">
        <v>0.0</v>
      </c>
      <c r="H19" s="5">
        <v>2.0</v>
      </c>
      <c r="I19" s="48">
        <v>42142.95505787037</v>
      </c>
      <c r="J19" s="5" t="s">
        <v>224</v>
      </c>
      <c r="K19" s="5" t="s">
        <v>349</v>
      </c>
      <c r="N19" s="5" t="s">
        <v>259</v>
      </c>
      <c r="O19" s="78" t="str">
        <f>SUMIFS(CompletedWork,Tags,N19)</f>
        <v>37.41666</v>
      </c>
      <c r="P19" s="46" t="str">
        <f>SUMIFS(H2:H500,E2:E500,"Curtis Burtner",K2:K500,N19)</f>
        <v>6.5</v>
      </c>
      <c r="Q19" s="46" t="str">
        <f>SUMIFS(H4:H502,E4:E502,"Jeremy Shulman",K4:K502,N19)</f>
        <v>2.25</v>
      </c>
      <c r="R19" s="46" t="str">
        <f>SUMIFS(H4:H502,E4:E502,"Michael Yeaple",K4:K502,N19)</f>
        <v>27.16666</v>
      </c>
      <c r="S19" s="99" t="str">
        <f>SUMIFS(H4:H502,E4:E502,"Mustafa Al-Salihi",K4:K502,N19)</f>
        <v>1.5</v>
      </c>
      <c r="V19" s="5"/>
      <c r="Y19" s="5"/>
      <c r="Z19" s="5"/>
    </row>
    <row r="20">
      <c r="A20" s="5">
        <v>753.0</v>
      </c>
      <c r="B20" s="5" t="s">
        <v>220</v>
      </c>
      <c r="C20" s="5" t="s">
        <v>511</v>
      </c>
      <c r="D20" s="5" t="s">
        <v>163</v>
      </c>
      <c r="E20" s="5" t="s">
        <v>76</v>
      </c>
      <c r="F20" s="5">
        <v>4.0</v>
      </c>
      <c r="G20" s="5">
        <v>0.0</v>
      </c>
      <c r="H20" s="5">
        <v>4.0</v>
      </c>
      <c r="I20" s="48">
        <v>42139.67931712963</v>
      </c>
      <c r="J20" s="5" t="s">
        <v>224</v>
      </c>
      <c r="K20" s="5" t="s">
        <v>292</v>
      </c>
      <c r="N20" s="5" t="s">
        <v>388</v>
      </c>
      <c r="O20" s="78" t="str">
        <f>SUMIFS(CompletedWork,Tags,N20)</f>
        <v>13.25</v>
      </c>
      <c r="P20" s="46" t="str">
        <f>SUMIFS(H2:H500,E2:E500,"Curtis Burtner",K2:K500,N20)</f>
        <v>1.5</v>
      </c>
      <c r="Q20" s="46" t="str">
        <f>SUMIFS(H2:H500,E2:E500,"Jeremy Shulman",K2:K500,N20)</f>
        <v>0</v>
      </c>
      <c r="R20" s="46" t="str">
        <f>SUMIFS(H2:H500,E2:E500,"Michael Yeaple",K2:K500,N20)</f>
        <v>0</v>
      </c>
      <c r="S20" s="99" t="str">
        <f>SUMIFS(H2:H500,E2:E500,"Mustafa Al-Salihi",K2:K500,N20)</f>
        <v>0</v>
      </c>
      <c r="V20" s="5"/>
      <c r="Y20" s="5"/>
      <c r="Z20" s="5"/>
    </row>
    <row r="21">
      <c r="A21" s="5">
        <v>788.0</v>
      </c>
      <c r="B21" s="5" t="s">
        <v>220</v>
      </c>
      <c r="C21" s="5" t="s">
        <v>520</v>
      </c>
      <c r="D21" s="5" t="s">
        <v>163</v>
      </c>
      <c r="E21" s="5" t="s">
        <v>191</v>
      </c>
      <c r="F21" s="5"/>
      <c r="G21" s="5"/>
      <c r="H21" s="5">
        <v>0.25</v>
      </c>
      <c r="I21" s="48">
        <v>42139.396886574075</v>
      </c>
      <c r="J21" s="5" t="s">
        <v>224</v>
      </c>
      <c r="K21" s="5" t="s">
        <v>259</v>
      </c>
      <c r="N21" s="5" t="s">
        <v>393</v>
      </c>
      <c r="O21" s="78" t="str">
        <f>SUMIFS(CompletedWork,Tags,N21)</f>
        <v>55.366667</v>
      </c>
      <c r="P21" s="46" t="str">
        <f>SUMIFS(H2:H500,E2:E500,"Curtis Burtner",K2:K500,N21)</f>
        <v>11.75</v>
      </c>
      <c r="Q21" s="46" t="str">
        <f>SUMIFS(H2:H500,E2:E500,"Jeremy Shulman",K2:K500,N21)</f>
        <v>10.25</v>
      </c>
      <c r="R21" s="46" t="str">
        <f>SUMIFS(H2:H500,E2:E500,"Michael Yeaple",K2:K500,N21)</f>
        <v>16.866667</v>
      </c>
      <c r="S21" s="99" t="str">
        <f>SUMIFS(H2:H500,E2:E500,"Mustafa Al-Salihi",K2:K500,N21)</f>
        <v>7</v>
      </c>
      <c r="V21" s="5"/>
      <c r="Y21" s="5"/>
      <c r="Z21" s="5"/>
    </row>
    <row r="22">
      <c r="A22" s="5">
        <v>787.0</v>
      </c>
      <c r="B22" s="5" t="s">
        <v>220</v>
      </c>
      <c r="C22" s="5" t="s">
        <v>532</v>
      </c>
      <c r="D22" s="5" t="s">
        <v>163</v>
      </c>
      <c r="E22" s="5" t="s">
        <v>76</v>
      </c>
      <c r="F22" s="5"/>
      <c r="G22" s="5">
        <v>0.0</v>
      </c>
      <c r="H22" s="5">
        <v>0.5</v>
      </c>
      <c r="I22" s="48">
        <v>42139.363344907404</v>
      </c>
      <c r="J22" s="5" t="s">
        <v>224</v>
      </c>
      <c r="K22" s="5" t="s">
        <v>467</v>
      </c>
      <c r="N22" s="5" t="s">
        <v>398</v>
      </c>
      <c r="O22" s="78" t="str">
        <f>SUMIFS(CompletedWork,Tags,N22)</f>
        <v>50.9676</v>
      </c>
      <c r="P22" s="46" t="str">
        <f>SUMIFS(H2:H500,E2:E500,"Curtis Burtner",K2:K500,N22)</f>
        <v>15.0603</v>
      </c>
      <c r="Q22" s="46" t="str">
        <f>SUMIFS(H2:H500,E2:E500,"Jeremy Shulman",K2:K500,N22)</f>
        <v>14.527</v>
      </c>
      <c r="R22" s="46" t="str">
        <f>SUMIFS(H2:H500,E2:E500,"Michael Yeaple",K2:K500,N22)</f>
        <v>15.1103</v>
      </c>
      <c r="S22" s="99" t="str">
        <f>SUMIFS(H2:H500,E2:E500,"Mustafa Al-Salihi",K2:K500,N22)</f>
        <v>4.77</v>
      </c>
      <c r="V22" s="5"/>
      <c r="Y22" s="5"/>
      <c r="Z22" s="5"/>
    </row>
    <row r="23">
      <c r="A23" s="5">
        <v>707.0</v>
      </c>
      <c r="B23" s="5" t="s">
        <v>220</v>
      </c>
      <c r="C23" s="5" t="s">
        <v>537</v>
      </c>
      <c r="D23" s="5" t="s">
        <v>163</v>
      </c>
      <c r="E23" s="5" t="s">
        <v>209</v>
      </c>
      <c r="F23" s="5">
        <v>1.0</v>
      </c>
      <c r="G23" s="5">
        <v>0.0</v>
      </c>
      <c r="H23" s="5">
        <v>2.0</v>
      </c>
      <c r="I23" s="48">
        <v>42139.159537037034</v>
      </c>
      <c r="J23" s="5" t="s">
        <v>224</v>
      </c>
      <c r="K23" s="5" t="s">
        <v>364</v>
      </c>
      <c r="N23" s="5" t="s">
        <v>364</v>
      </c>
      <c r="O23" s="78" t="str">
        <f>SUMIFS(CompletedWork,Tags,N23)</f>
        <v>329.7269663</v>
      </c>
      <c r="P23" s="46" t="str">
        <f>SUMIFS(H2:H500,E2:E500,"Curtis Burtner",K2:K500,N23)</f>
        <v>83.1</v>
      </c>
      <c r="Q23" s="46" t="str">
        <f>SUMIFS(H2:H500,E2:E500,"Jeremy Shulman",K2:K500,N23)</f>
        <v>38.75</v>
      </c>
      <c r="R23" s="46" t="str">
        <f>SUMIFS(H2:H500,E2:E500,"Michael Yeaple",K2:K500,N23)</f>
        <v>141.4263663</v>
      </c>
      <c r="S23" s="99" t="str">
        <f>SUMIFS(H2:H500,E2:E500,"Mustafa Al-Salihi",K2:K500,N23)</f>
        <v>12.3</v>
      </c>
      <c r="V23" s="5"/>
      <c r="Y23" s="5"/>
      <c r="Z23" s="5"/>
    </row>
    <row r="24">
      <c r="A24" s="5">
        <v>739.0</v>
      </c>
      <c r="B24" s="5" t="s">
        <v>220</v>
      </c>
      <c r="C24" s="5" t="s">
        <v>551</v>
      </c>
      <c r="D24" s="5" t="s">
        <v>163</v>
      </c>
      <c r="E24" s="5" t="s">
        <v>211</v>
      </c>
      <c r="F24" s="5">
        <v>1.25</v>
      </c>
      <c r="G24" s="5">
        <v>0.0</v>
      </c>
      <c r="H24" s="5">
        <v>1.25</v>
      </c>
      <c r="I24" s="48">
        <v>42138.820439814815</v>
      </c>
      <c r="J24" s="5" t="s">
        <v>224</v>
      </c>
      <c r="K24" s="5" t="s">
        <v>349</v>
      </c>
      <c r="N24" s="5" t="s">
        <v>283</v>
      </c>
      <c r="O24" s="78" t="str">
        <f>SUMIFS(CompletedWork,Tags,N24)</f>
        <v>83</v>
      </c>
      <c r="P24" s="46" t="str">
        <f>SUMIFS(H2:H500,E2:E500,"Curtis Burtner",K2:K500,N24)</f>
        <v>13.75</v>
      </c>
      <c r="Q24" s="46" t="str">
        <f>SUMIFS(H2:H500,E2:E500,"Jeremy Shulman",K2:K500,N24)</f>
        <v>19.75</v>
      </c>
      <c r="R24" s="46" t="str">
        <f>SUMIFS(H2:H500,E2:E500,"Michael Yeaple",K2:K500,N24)</f>
        <v>21.5</v>
      </c>
      <c r="S24" s="99" t="str">
        <f>SUMIFS(H2:H500,E2:E500,"Mustafa Al-Salihi",K2:K500,N24)</f>
        <v>3</v>
      </c>
      <c r="V24" s="5"/>
      <c r="Y24" s="5"/>
      <c r="Z24" s="5"/>
    </row>
    <row r="25">
      <c r="A25" s="5">
        <v>746.0</v>
      </c>
      <c r="B25" s="5" t="s">
        <v>220</v>
      </c>
      <c r="C25" s="5" t="s">
        <v>558</v>
      </c>
      <c r="D25" s="5" t="s">
        <v>163</v>
      </c>
      <c r="E25" s="5" t="s">
        <v>211</v>
      </c>
      <c r="F25" s="5">
        <v>4.0</v>
      </c>
      <c r="G25" s="5">
        <v>0.0</v>
      </c>
      <c r="H25" s="5">
        <v>4.5</v>
      </c>
      <c r="I25" s="48">
        <v>42138.8203125</v>
      </c>
      <c r="J25" s="5" t="s">
        <v>224</v>
      </c>
      <c r="K25" s="5" t="s">
        <v>379</v>
      </c>
      <c r="N25" s="5" t="s">
        <v>292</v>
      </c>
      <c r="O25" s="78" t="str">
        <f>SUMIFS(CompletedWork,Tags,N25)</f>
        <v>70.76667</v>
      </c>
      <c r="P25" s="46" t="str">
        <f>SUMIFS(H2:H500,E2:E500,"Curtis Burtner",K2:K500,N25)</f>
        <v>18.6</v>
      </c>
      <c r="Q25" s="46" t="str">
        <f>SUMIFS(H2:H500,E2:E500,"Jeremy Shulman",K2:K500,N25)</f>
        <v>0</v>
      </c>
      <c r="R25" s="46" t="str">
        <f>SUMIFS(H2:H500,E2:E500,"Michael Yeaple",K2:K500,N25)</f>
        <v>1.16667</v>
      </c>
      <c r="S25" s="99" t="str">
        <f>SUMIFS(H2:H500,E2:E500,"Mustafa Al-Salihi",K2:K500,N25)</f>
        <v>0</v>
      </c>
      <c r="V25" s="5"/>
      <c r="Y25" s="5"/>
      <c r="Z25" s="5"/>
    </row>
    <row r="26">
      <c r="A26" s="5">
        <v>778.0</v>
      </c>
      <c r="B26" s="5" t="s">
        <v>220</v>
      </c>
      <c r="C26" s="5" t="s">
        <v>564</v>
      </c>
      <c r="D26" s="5" t="s">
        <v>163</v>
      </c>
      <c r="E26" s="5" t="s">
        <v>211</v>
      </c>
      <c r="F26" s="5">
        <v>0.5</v>
      </c>
      <c r="G26" s="5">
        <v>0.0</v>
      </c>
      <c r="H26" s="5">
        <v>0.0</v>
      </c>
      <c r="I26" s="48">
        <v>42138.82020833333</v>
      </c>
      <c r="J26" s="5" t="s">
        <v>224</v>
      </c>
      <c r="K26" s="5" t="s">
        <v>283</v>
      </c>
      <c r="N26" s="5" t="s">
        <v>436</v>
      </c>
      <c r="O26" s="78" t="str">
        <f>SUMIFS(CompletedWork,Tags,N26)</f>
        <v>7.75</v>
      </c>
      <c r="P26" s="46" t="str">
        <f>SUMIFS(H2:H500,E2:E500,"Curtis Burtner",K2:K500,N26)</f>
        <v>5.25</v>
      </c>
      <c r="Q26" s="46" t="str">
        <f>SUMIFS(H11:H509,E11:E509,"Jeremy Shulman",K11:K509,N26)</f>
        <v>1.25</v>
      </c>
      <c r="R26" s="46" t="str">
        <f>SUMIFS(H11:H509,E11:E509,"Michael Yeaple",K11:K509,N26)</f>
        <v>1.25</v>
      </c>
      <c r="S26" s="99" t="str">
        <f>SUMIFS(H11:H509,E11:E509,"Mustafa Al-Salihi",K11:K509,N26)</f>
        <v>0</v>
      </c>
      <c r="V26" s="5"/>
      <c r="Y26" s="5"/>
      <c r="Z26" s="5"/>
    </row>
    <row r="27">
      <c r="A27" s="5">
        <v>776.0</v>
      </c>
      <c r="B27" s="5" t="s">
        <v>220</v>
      </c>
      <c r="C27" s="5" t="s">
        <v>564</v>
      </c>
      <c r="D27" s="5" t="s">
        <v>163</v>
      </c>
      <c r="E27" s="5" t="s">
        <v>191</v>
      </c>
      <c r="F27" s="5">
        <v>1.0</v>
      </c>
      <c r="G27" s="5">
        <v>0.0</v>
      </c>
      <c r="H27" s="5">
        <v>1.0</v>
      </c>
      <c r="I27" s="48">
        <v>42138.82013888889</v>
      </c>
      <c r="J27" s="5" t="s">
        <v>224</v>
      </c>
      <c r="K27" s="5" t="s">
        <v>283</v>
      </c>
      <c r="N27" s="5" t="s">
        <v>289</v>
      </c>
      <c r="O27" s="78" t="str">
        <f>SUMIFS(CompletedWork,Tags,N27)</f>
        <v>33</v>
      </c>
      <c r="P27" s="46" t="str">
        <f>SUMIFS(H2:H500,E2:E500,"Curtis Burtner",K2:K500,N27)</f>
        <v>1.25</v>
      </c>
      <c r="Q27" s="46" t="str">
        <f>SUMIFS(H2:H500,E2:E500,"Jeremy Shulman",K2:K500,N27)</f>
        <v>0</v>
      </c>
      <c r="R27" s="46" t="str">
        <f>SUMIFS(H2:H500,E2:E500,"Michael Yeaple",K2:K500,N27)</f>
        <v>4.25</v>
      </c>
      <c r="S27" s="99" t="str">
        <f>SUMIFS(H2:H500,E2:E500,"Mustafa Al-Salihi",K2:K500,N27)</f>
        <v>0</v>
      </c>
      <c r="V27" s="5"/>
      <c r="Y27" s="5"/>
      <c r="Z27" s="5"/>
    </row>
    <row r="28">
      <c r="A28" s="5">
        <v>744.0</v>
      </c>
      <c r="B28" s="5" t="s">
        <v>220</v>
      </c>
      <c r="C28" s="5" t="s">
        <v>558</v>
      </c>
      <c r="D28" s="5" t="s">
        <v>163</v>
      </c>
      <c r="E28" s="5" t="s">
        <v>191</v>
      </c>
      <c r="F28" s="5">
        <v>4.0</v>
      </c>
      <c r="G28" s="5">
        <v>0.0</v>
      </c>
      <c r="H28" s="5">
        <v>4.5</v>
      </c>
      <c r="I28" s="48">
        <v>42138.81994212963</v>
      </c>
      <c r="J28" s="5" t="s">
        <v>224</v>
      </c>
      <c r="K28" s="5" t="s">
        <v>379</v>
      </c>
      <c r="N28" s="5" t="s">
        <v>451</v>
      </c>
      <c r="O28" s="78" t="str">
        <f>SUMIFS(CompletedWork,Tags,N28)</f>
        <v>11.25</v>
      </c>
      <c r="P28" s="46" t="str">
        <f>SUMIFS(H2:H500,E2:E500,"Curtis Burtner",K2:K500,N28)</f>
        <v>0</v>
      </c>
      <c r="Q28" s="46" t="str">
        <f>SUMIFS(H2:H500,E2:E500,"Jeremy Shulman",K2:K500,N28)</f>
        <v>1.25</v>
      </c>
      <c r="R28" s="46" t="str">
        <f>SUMIFS(H2:H500,E2:E500,"Michael Yeaple",K2:K500,N28)</f>
        <v>1.25</v>
      </c>
      <c r="S28" s="99" t="str">
        <f>SUMIFS(H2:H500,E2:E500,"Mustafa Al-Salihi",K2:K500,N28)</f>
        <v>0</v>
      </c>
      <c r="V28" s="5"/>
      <c r="Y28" s="5"/>
      <c r="Z28" s="5"/>
    </row>
    <row r="29">
      <c r="A29" s="5">
        <v>736.0</v>
      </c>
      <c r="B29" s="5" t="s">
        <v>220</v>
      </c>
      <c r="C29" s="5" t="s">
        <v>551</v>
      </c>
      <c r="D29" s="5" t="s">
        <v>163</v>
      </c>
      <c r="E29" s="5" t="s">
        <v>191</v>
      </c>
      <c r="F29" s="5">
        <v>1.25</v>
      </c>
      <c r="G29" s="5">
        <v>0.0</v>
      </c>
      <c r="H29" s="5">
        <v>1.25</v>
      </c>
      <c r="I29" s="48">
        <v>42138.819872685184</v>
      </c>
      <c r="J29" s="5" t="s">
        <v>224</v>
      </c>
      <c r="K29" s="5" t="s">
        <v>349</v>
      </c>
      <c r="N29" s="5" t="s">
        <v>456</v>
      </c>
      <c r="O29" s="78" t="str">
        <f>SUMIFS(CompletedWork,Tags,N29)</f>
        <v>8.75</v>
      </c>
      <c r="P29" s="46" t="str">
        <f>SUMIFS(H2:H500,E2:E500,"Curtis Burtner",K2:K500,N29)</f>
        <v>0</v>
      </c>
      <c r="Q29" s="46" t="str">
        <f>SUMIFS(H2:H500,E2:E500,"Jeremy Shulman",K2:K500,N29)</f>
        <v>0</v>
      </c>
      <c r="R29" s="46" t="str">
        <f>SUMIFS(H2:H500,E2:E500,"Michael Yeaple",K2:K500,N29)</f>
        <v>0</v>
      </c>
      <c r="S29" s="99" t="str">
        <f>SUMIFS(H2:H500,E2:E500,"Mustafa Al-Salihi",K2:K500,N29)</f>
        <v>0</v>
      </c>
      <c r="V29" s="5"/>
      <c r="Y29" s="5"/>
      <c r="Z29" s="5"/>
    </row>
    <row r="30">
      <c r="A30" s="5">
        <v>737.0</v>
      </c>
      <c r="B30" s="5" t="s">
        <v>220</v>
      </c>
      <c r="C30" s="5" t="s">
        <v>551</v>
      </c>
      <c r="D30" s="5" t="s">
        <v>163</v>
      </c>
      <c r="E30" s="5" t="s">
        <v>209</v>
      </c>
      <c r="F30" s="5">
        <v>1.25</v>
      </c>
      <c r="G30" s="5">
        <v>0.0</v>
      </c>
      <c r="H30" s="5">
        <v>1.25</v>
      </c>
      <c r="I30" s="48">
        <v>42138.81974537037</v>
      </c>
      <c r="J30" s="5" t="s">
        <v>224</v>
      </c>
      <c r="K30" s="5" t="s">
        <v>349</v>
      </c>
      <c r="N30" s="93" t="s">
        <v>457</v>
      </c>
      <c r="O30" s="78" t="str">
        <f>SUMIFS(CompletedWork,Tags,N30)</f>
        <v>0.5</v>
      </c>
      <c r="P30" s="46" t="str">
        <f>SUMIFS(H15:H513,E15:E513,"Curtis Burtner",K15:K513,N30)</f>
        <v>0.5</v>
      </c>
      <c r="Q30" s="46" t="str">
        <f>SUMIFS(H2:H500,E2:E500,"Jeremy Shulman",K2:K500,N30)</f>
        <v>0</v>
      </c>
      <c r="R30" s="46" t="str">
        <f>SUMIFS(H15:H513,E15:E513,"Michael Yeaple",K15:K513,N30)</f>
        <v>0</v>
      </c>
      <c r="S30" s="99" t="str">
        <f>SUMIFS(H2:H500,E2:E500,"Mustafa Al-Salihi",K2:K500,N30)</f>
        <v>0</v>
      </c>
      <c r="V30" s="5"/>
      <c r="Y30" s="5"/>
      <c r="Z30" s="5"/>
    </row>
    <row r="31">
      <c r="A31" s="5">
        <v>747.0</v>
      </c>
      <c r="B31" s="5" t="s">
        <v>220</v>
      </c>
      <c r="C31" s="5" t="s">
        <v>558</v>
      </c>
      <c r="D31" s="5" t="s">
        <v>163</v>
      </c>
      <c r="E31" s="5" t="s">
        <v>209</v>
      </c>
      <c r="F31" s="5">
        <v>4.0</v>
      </c>
      <c r="G31" s="5">
        <v>0.0</v>
      </c>
      <c r="H31" s="5">
        <v>4.5</v>
      </c>
      <c r="I31" s="48">
        <v>42138.81945601852</v>
      </c>
      <c r="J31" s="5" t="s">
        <v>224</v>
      </c>
      <c r="K31" s="5" t="s">
        <v>379</v>
      </c>
      <c r="N31" s="5" t="s">
        <v>172</v>
      </c>
      <c r="O31" s="78" t="str">
        <f>SUMIFS(CompletedWork,Tags,N31)</f>
        <v>23.5</v>
      </c>
      <c r="P31" s="46" t="str">
        <f>SUMIFS(H2:H500,E2:E500,"Curtis Burtner",K2:K500,N31)</f>
        <v>2.5</v>
      </c>
      <c r="Q31" s="46" t="str">
        <f>SUMIFS(H2:H500,E2:E500,"Jeremy Shulman",K2:K500,N31)</f>
        <v>4</v>
      </c>
      <c r="R31" s="46" t="str">
        <f>SUMIFS(H2:H500,E2:E500,"Michael Yeaple",K2:K500,N31)</f>
        <v>5</v>
      </c>
      <c r="S31" s="99" t="str">
        <f>SUMIFS(H2:H500,E2:E500,"Mustafa Al-Salihi",K2:K500,N31)</f>
        <v>1</v>
      </c>
      <c r="V31" s="5"/>
      <c r="Y31" s="93"/>
      <c r="Z31" s="93"/>
    </row>
    <row r="32">
      <c r="A32" s="5">
        <v>779.0</v>
      </c>
      <c r="B32" s="5" t="s">
        <v>220</v>
      </c>
      <c r="C32" s="5" t="s">
        <v>564</v>
      </c>
      <c r="D32" s="5" t="s">
        <v>163</v>
      </c>
      <c r="E32" s="5" t="s">
        <v>209</v>
      </c>
      <c r="F32" s="5">
        <v>0.5</v>
      </c>
      <c r="G32" s="5">
        <v>0.0</v>
      </c>
      <c r="H32" s="5">
        <v>0.5</v>
      </c>
      <c r="I32" s="48">
        <v>42138.819236111114</v>
      </c>
      <c r="J32" s="5" t="s">
        <v>224</v>
      </c>
      <c r="K32" s="5" t="s">
        <v>283</v>
      </c>
      <c r="N32" s="5" t="s">
        <v>468</v>
      </c>
      <c r="O32" s="84" t="str">
        <f>SUMIFS(CompletedWork,Tags,N32)</f>
        <v>22.11667</v>
      </c>
      <c r="P32" s="82" t="str">
        <f>SUMIFS(H17:H515,E17:E515,"Curtis Burtner",K17:K515,N32)</f>
        <v>0</v>
      </c>
      <c r="Q32" s="82" t="str">
        <f>SUMIFS(H17:H515,E17:E515,"Jeremy Shulman",K17:K515,N32)</f>
        <v>0.5</v>
      </c>
      <c r="R32" s="82" t="str">
        <f>SUMIFS(H17:H515,E17:E515,"Michael Yeaple",K17:K515,N32)</f>
        <v>17.61667</v>
      </c>
      <c r="S32" s="102" t="str">
        <f>SUMIFS(H2:H500,E2:E500,"Mustafa Al-Salihi",K2:K500,N32)</f>
        <v>0</v>
      </c>
      <c r="V32" s="5"/>
      <c r="Y32" s="5"/>
      <c r="Z32" s="5"/>
    </row>
    <row r="33">
      <c r="A33" s="5">
        <v>745.0</v>
      </c>
      <c r="B33" s="5" t="s">
        <v>220</v>
      </c>
      <c r="C33" s="5" t="s">
        <v>558</v>
      </c>
      <c r="D33" s="5" t="s">
        <v>163</v>
      </c>
      <c r="E33" s="5" t="s">
        <v>76</v>
      </c>
      <c r="F33" s="5">
        <v>4.0</v>
      </c>
      <c r="G33" s="5">
        <v>0.0</v>
      </c>
      <c r="H33" s="5">
        <v>4.5</v>
      </c>
      <c r="I33" s="48">
        <v>42138.81895833334</v>
      </c>
      <c r="J33" s="5" t="s">
        <v>224</v>
      </c>
      <c r="K33" s="5" t="s">
        <v>379</v>
      </c>
      <c r="V33" s="5"/>
    </row>
    <row r="34">
      <c r="A34" s="5">
        <v>738.0</v>
      </c>
      <c r="B34" s="5" t="s">
        <v>220</v>
      </c>
      <c r="C34" s="5" t="s">
        <v>551</v>
      </c>
      <c r="D34" s="5" t="s">
        <v>163</v>
      </c>
      <c r="E34" s="5" t="s">
        <v>76</v>
      </c>
      <c r="F34" s="5">
        <v>1.25</v>
      </c>
      <c r="G34" s="5">
        <v>0.0</v>
      </c>
      <c r="H34" s="5">
        <v>1.25</v>
      </c>
      <c r="I34" s="48">
        <v>42138.81883101852</v>
      </c>
      <c r="J34" s="5" t="s">
        <v>224</v>
      </c>
      <c r="K34" s="5" t="s">
        <v>349</v>
      </c>
      <c r="N34" s="5" t="s">
        <v>44</v>
      </c>
      <c r="O34" s="5" t="str">
        <f t="shared" ref="O34:S34" si="5">SUM(O17:O31)</f>
        <v>899.7915633</v>
      </c>
      <c r="P34" s="5" t="str">
        <f t="shared" si="5"/>
        <v>194.7603</v>
      </c>
      <c r="Q34" s="5" t="str">
        <f t="shared" si="5"/>
        <v>113.027</v>
      </c>
      <c r="R34" s="5" t="str">
        <f t="shared" si="5"/>
        <v>280.9866633</v>
      </c>
      <c r="S34" s="5" t="str">
        <f t="shared" si="5"/>
        <v>38.32</v>
      </c>
      <c r="T34" s="8"/>
      <c r="U34" s="5"/>
      <c r="V34" s="5"/>
    </row>
    <row r="35">
      <c r="A35" s="5">
        <v>777.0</v>
      </c>
      <c r="B35" s="5" t="s">
        <v>220</v>
      </c>
      <c r="C35" s="5" t="s">
        <v>564</v>
      </c>
      <c r="D35" s="5" t="s">
        <v>163</v>
      </c>
      <c r="E35" s="5" t="s">
        <v>76</v>
      </c>
      <c r="F35" s="5">
        <v>1.0</v>
      </c>
      <c r="G35" s="5">
        <v>0.0</v>
      </c>
      <c r="H35" s="5">
        <v>1.0</v>
      </c>
      <c r="I35" s="48">
        <v>42138.769421296296</v>
      </c>
      <c r="J35" s="5" t="s">
        <v>224</v>
      </c>
      <c r="K35" s="5" t="s">
        <v>283</v>
      </c>
      <c r="N35" s="5" t="s">
        <v>644</v>
      </c>
      <c r="O35" s="70" t="str">
        <f>SUM(H2:H900)</f>
        <v>1114.164903</v>
      </c>
      <c r="V35" s="5"/>
    </row>
    <row r="36">
      <c r="A36" s="5">
        <v>775.0</v>
      </c>
      <c r="B36" s="5" t="s">
        <v>220</v>
      </c>
      <c r="C36" s="5" t="s">
        <v>647</v>
      </c>
      <c r="D36" s="5" t="s">
        <v>163</v>
      </c>
      <c r="E36" s="5" t="s">
        <v>76</v>
      </c>
      <c r="F36" s="5">
        <v>2.5</v>
      </c>
      <c r="G36" s="5">
        <v>0.0</v>
      </c>
      <c r="H36" s="5">
        <v>2.5</v>
      </c>
      <c r="I36" s="48">
        <v>42138.40063657407</v>
      </c>
      <c r="J36" s="5" t="s">
        <v>224</v>
      </c>
      <c r="K36" s="5" t="s">
        <v>375</v>
      </c>
    </row>
    <row r="37">
      <c r="A37" s="5">
        <v>774.0</v>
      </c>
      <c r="B37" s="5" t="s">
        <v>220</v>
      </c>
      <c r="C37" s="5" t="s">
        <v>648</v>
      </c>
      <c r="D37" s="5" t="s">
        <v>163</v>
      </c>
      <c r="E37" s="5" t="s">
        <v>191</v>
      </c>
      <c r="F37" s="5">
        <v>5.0</v>
      </c>
      <c r="G37" s="5">
        <v>0.0</v>
      </c>
      <c r="H37" s="5">
        <v>5.0</v>
      </c>
      <c r="I37" s="48">
        <v>42138.39969907407</v>
      </c>
      <c r="J37" s="5" t="s">
        <v>224</v>
      </c>
      <c r="K37" s="5" t="s">
        <v>375</v>
      </c>
      <c r="N37" s="5" t="s">
        <v>472</v>
      </c>
      <c r="O37" t="str">
        <f>SUM(O24,O26,O31,O22,O28,O18)</f>
        <v>293.6976</v>
      </c>
      <c r="S37" s="5"/>
      <c r="T37" s="8"/>
      <c r="U37" s="103"/>
      <c r="V37" s="8"/>
    </row>
    <row r="38">
      <c r="A38" s="5">
        <v>768.0</v>
      </c>
      <c r="B38" s="5" t="s">
        <v>220</v>
      </c>
      <c r="C38" s="5" t="s">
        <v>653</v>
      </c>
      <c r="D38" s="5" t="s">
        <v>163</v>
      </c>
      <c r="E38" s="5" t="s">
        <v>191</v>
      </c>
      <c r="F38" s="5"/>
      <c r="G38" s="5"/>
      <c r="H38" s="5">
        <v>0.5</v>
      </c>
      <c r="I38" s="48">
        <v>42138.37923611111</v>
      </c>
      <c r="J38" s="5" t="s">
        <v>224</v>
      </c>
      <c r="K38" s="5" t="s">
        <v>259</v>
      </c>
      <c r="U38" s="103"/>
    </row>
    <row r="39">
      <c r="A39" s="5">
        <v>762.0</v>
      </c>
      <c r="B39" s="5" t="s">
        <v>220</v>
      </c>
      <c r="C39" s="5" t="s">
        <v>397</v>
      </c>
      <c r="D39" s="5" t="s">
        <v>163</v>
      </c>
      <c r="E39" s="5" t="s">
        <v>211</v>
      </c>
      <c r="F39" s="5">
        <v>1.5</v>
      </c>
      <c r="G39" s="5">
        <v>0.0</v>
      </c>
      <c r="H39" s="5">
        <v>1.5</v>
      </c>
      <c r="I39" s="48">
        <v>42136.27386574074</v>
      </c>
      <c r="J39" s="5" t="s">
        <v>224</v>
      </c>
      <c r="K39" s="5" t="s">
        <v>349</v>
      </c>
    </row>
    <row r="40">
      <c r="A40" s="5">
        <v>763.0</v>
      </c>
      <c r="B40" s="5" t="s">
        <v>220</v>
      </c>
      <c r="C40" s="5" t="s">
        <v>661</v>
      </c>
      <c r="D40" s="5" t="s">
        <v>163</v>
      </c>
      <c r="E40" s="5" t="s">
        <v>209</v>
      </c>
      <c r="F40" s="5">
        <v>4.0</v>
      </c>
      <c r="G40" s="5">
        <v>0.0</v>
      </c>
      <c r="H40" s="5">
        <v>4.0</v>
      </c>
      <c r="I40" s="48">
        <v>42136.27296296296</v>
      </c>
      <c r="J40" s="5" t="s">
        <v>224</v>
      </c>
      <c r="K40" s="5" t="s">
        <v>349</v>
      </c>
    </row>
    <row r="41">
      <c r="A41" s="5">
        <v>772.0</v>
      </c>
      <c r="B41" s="5" t="s">
        <v>220</v>
      </c>
      <c r="C41" s="5" t="s">
        <v>662</v>
      </c>
      <c r="D41" s="5" t="s">
        <v>163</v>
      </c>
      <c r="E41" s="5" t="s">
        <v>76</v>
      </c>
      <c r="F41" s="5">
        <v>3.5</v>
      </c>
      <c r="G41" s="5">
        <v>0.0</v>
      </c>
      <c r="H41" s="5">
        <v>3.5</v>
      </c>
      <c r="I41" s="48">
        <v>42135.91434027778</v>
      </c>
      <c r="J41" s="5" t="s">
        <v>224</v>
      </c>
      <c r="K41" s="5" t="s">
        <v>349</v>
      </c>
    </row>
    <row r="42">
      <c r="A42" s="5">
        <v>771.0</v>
      </c>
      <c r="B42" s="5" t="s">
        <v>220</v>
      </c>
      <c r="C42" s="5" t="s">
        <v>678</v>
      </c>
      <c r="D42" s="5" t="s">
        <v>163</v>
      </c>
      <c r="E42" s="5" t="s">
        <v>209</v>
      </c>
      <c r="F42" s="5">
        <v>3.0</v>
      </c>
      <c r="G42" s="5"/>
      <c r="H42" s="5">
        <v>3.0</v>
      </c>
      <c r="I42" s="48">
        <v>42135.91423611111</v>
      </c>
      <c r="J42" s="5" t="s">
        <v>224</v>
      </c>
      <c r="K42" s="5" t="s">
        <v>349</v>
      </c>
      <c r="N42" t="s">
        <v>15</v>
      </c>
      <c r="O42" s="73" t="s">
        <v>376</v>
      </c>
    </row>
    <row r="43">
      <c r="A43" s="5">
        <v>732.0</v>
      </c>
      <c r="B43" s="5" t="s">
        <v>220</v>
      </c>
      <c r="C43" s="5" t="s">
        <v>463</v>
      </c>
      <c r="D43" s="5" t="s">
        <v>163</v>
      </c>
      <c r="E43" s="5" t="s">
        <v>191</v>
      </c>
      <c r="F43" s="5">
        <v>2.5</v>
      </c>
      <c r="G43" s="5">
        <v>0.0</v>
      </c>
      <c r="H43" s="5">
        <v>3.5</v>
      </c>
      <c r="I43" s="48">
        <v>42135.91339120371</v>
      </c>
      <c r="J43" s="5" t="s">
        <v>224</v>
      </c>
      <c r="K43" s="5" t="s">
        <v>349</v>
      </c>
      <c r="N43" t="s">
        <v>375</v>
      </c>
      <c r="O43" s="89">
        <v>0.0</v>
      </c>
    </row>
    <row r="44">
      <c r="A44" s="5">
        <v>730.0</v>
      </c>
      <c r="B44" s="5" t="s">
        <v>220</v>
      </c>
      <c r="C44" s="5" t="s">
        <v>682</v>
      </c>
      <c r="D44" s="5" t="s">
        <v>163</v>
      </c>
      <c r="E44" s="5" t="s">
        <v>191</v>
      </c>
      <c r="F44" s="5">
        <v>1.5</v>
      </c>
      <c r="G44" s="5">
        <v>0.0</v>
      </c>
      <c r="H44" s="5">
        <v>3.0</v>
      </c>
      <c r="I44" s="48">
        <v>42134.36704861111</v>
      </c>
      <c r="J44" s="5" t="s">
        <v>224</v>
      </c>
      <c r="K44" s="5" t="s">
        <v>349</v>
      </c>
      <c r="N44" t="s">
        <v>349</v>
      </c>
      <c r="O44" s="78" t="str">
        <f>SUMIFS(CompletedWork,Tags,N44,ClosedDate,Z2)</f>
        <v>70.75</v>
      </c>
    </row>
    <row r="45">
      <c r="A45" s="5">
        <v>770.0</v>
      </c>
      <c r="B45" s="5" t="s">
        <v>220</v>
      </c>
      <c r="C45" s="5" t="s">
        <v>689</v>
      </c>
      <c r="D45" s="5" t="s">
        <v>163</v>
      </c>
      <c r="E45" s="5" t="s">
        <v>76</v>
      </c>
      <c r="F45" s="5">
        <v>0.45</v>
      </c>
      <c r="G45" s="5">
        <v>0.0</v>
      </c>
      <c r="H45" s="5">
        <v>0.45</v>
      </c>
      <c r="I45" s="48">
        <v>42133.85334490741</v>
      </c>
      <c r="J45" s="5" t="s">
        <v>101</v>
      </c>
      <c r="K45" s="5" t="s">
        <v>292</v>
      </c>
      <c r="N45" t="s">
        <v>259</v>
      </c>
      <c r="O45" s="78" t="str">
        <f>SUMIFS(CompletedWork,Tags,N45,ClosedDate,Z2)</f>
        <v>37.41666</v>
      </c>
    </row>
    <row r="46">
      <c r="A46" s="5">
        <v>769.0</v>
      </c>
      <c r="B46" s="5" t="s">
        <v>220</v>
      </c>
      <c r="C46" s="5" t="s">
        <v>692</v>
      </c>
      <c r="D46" s="5" t="s">
        <v>163</v>
      </c>
      <c r="E46" s="5" t="s">
        <v>76</v>
      </c>
      <c r="F46" s="5">
        <v>2.5</v>
      </c>
      <c r="G46" s="5">
        <v>0.0</v>
      </c>
      <c r="H46" s="5">
        <v>2.5</v>
      </c>
      <c r="I46" s="48">
        <v>42133.5315625</v>
      </c>
      <c r="J46" s="5" t="s">
        <v>224</v>
      </c>
      <c r="K46" s="5" t="s">
        <v>375</v>
      </c>
      <c r="N46" t="s">
        <v>388</v>
      </c>
      <c r="O46" s="89">
        <v>0.0</v>
      </c>
    </row>
    <row r="47">
      <c r="A47" s="5">
        <v>767.0</v>
      </c>
      <c r="B47" s="5" t="s">
        <v>220</v>
      </c>
      <c r="C47" s="5" t="s">
        <v>693</v>
      </c>
      <c r="D47" s="5" t="s">
        <v>163</v>
      </c>
      <c r="E47" s="5" t="s">
        <v>76</v>
      </c>
      <c r="F47" s="5">
        <v>1.0</v>
      </c>
      <c r="G47" s="5">
        <v>0.0</v>
      </c>
      <c r="H47" s="5">
        <v>2.0</v>
      </c>
      <c r="I47" s="48">
        <v>42133.53084490741</v>
      </c>
      <c r="J47" s="5" t="s">
        <v>224</v>
      </c>
      <c r="K47" s="5" t="s">
        <v>259</v>
      </c>
      <c r="N47" t="s">
        <v>393</v>
      </c>
      <c r="O47" s="78" t="str">
        <f>SUMIFS(CompletedWork,Tags,N47,ClosedDate,Z2)</f>
        <v>26.366667</v>
      </c>
    </row>
    <row r="48">
      <c r="A48" s="5">
        <v>760.0</v>
      </c>
      <c r="B48" s="5" t="s">
        <v>220</v>
      </c>
      <c r="C48" s="5" t="s">
        <v>397</v>
      </c>
      <c r="D48" s="5" t="s">
        <v>163</v>
      </c>
      <c r="E48" s="5" t="s">
        <v>191</v>
      </c>
      <c r="F48" s="5">
        <v>1.5</v>
      </c>
      <c r="G48" s="5">
        <v>0.0</v>
      </c>
      <c r="H48" s="5">
        <v>3.0</v>
      </c>
      <c r="I48" s="48">
        <v>42130.81935185185</v>
      </c>
      <c r="J48" s="5" t="s">
        <v>224</v>
      </c>
      <c r="K48" s="5" t="s">
        <v>349</v>
      </c>
      <c r="N48" t="s">
        <v>398</v>
      </c>
      <c r="O48" s="89">
        <v>0.0</v>
      </c>
    </row>
    <row r="49">
      <c r="A49" s="5">
        <v>764.0</v>
      </c>
      <c r="B49" s="5" t="s">
        <v>220</v>
      </c>
      <c r="C49" s="5" t="s">
        <v>709</v>
      </c>
      <c r="D49" s="5" t="s">
        <v>163</v>
      </c>
      <c r="E49" s="5" t="s">
        <v>209</v>
      </c>
      <c r="F49" s="5">
        <v>1.25</v>
      </c>
      <c r="G49" s="5">
        <v>0.0</v>
      </c>
      <c r="H49" s="5">
        <v>2.5</v>
      </c>
      <c r="I49" s="48">
        <v>42130.8021875</v>
      </c>
      <c r="J49" s="5" t="s">
        <v>224</v>
      </c>
      <c r="K49" s="5" t="s">
        <v>349</v>
      </c>
      <c r="N49" t="s">
        <v>364</v>
      </c>
      <c r="O49" s="78" t="str">
        <f>SUMIFS(CompletedWork,Tags,N49,ClosedDate,Z2)</f>
        <v>233.9567</v>
      </c>
    </row>
    <row r="50">
      <c r="A50" s="5">
        <v>759.0</v>
      </c>
      <c r="B50" s="5" t="s">
        <v>220</v>
      </c>
      <c r="C50" s="5" t="s">
        <v>397</v>
      </c>
      <c r="D50" s="5" t="s">
        <v>163</v>
      </c>
      <c r="E50" s="5" t="s">
        <v>76</v>
      </c>
      <c r="F50" s="5">
        <v>1.5</v>
      </c>
      <c r="G50" s="5">
        <v>0.0</v>
      </c>
      <c r="H50" s="5">
        <v>1.5</v>
      </c>
      <c r="I50" s="48">
        <v>42130.78820601852</v>
      </c>
      <c r="J50" s="5" t="s">
        <v>224</v>
      </c>
      <c r="K50" s="5" t="s">
        <v>349</v>
      </c>
      <c r="N50" t="s">
        <v>283</v>
      </c>
      <c r="O50" s="89">
        <v>0.0</v>
      </c>
    </row>
    <row r="51">
      <c r="A51" s="5">
        <v>758.0</v>
      </c>
      <c r="B51" s="5" t="s">
        <v>220</v>
      </c>
      <c r="C51" s="5" t="s">
        <v>682</v>
      </c>
      <c r="D51" s="5" t="s">
        <v>163</v>
      </c>
      <c r="E51" s="5" t="s">
        <v>76</v>
      </c>
      <c r="F51" s="5">
        <v>1.5</v>
      </c>
      <c r="G51" s="5">
        <v>1.0</v>
      </c>
      <c r="H51" s="5">
        <v>2.25</v>
      </c>
      <c r="I51" s="48">
        <v>42130.59883101852</v>
      </c>
      <c r="J51" s="5" t="s">
        <v>224</v>
      </c>
      <c r="K51" s="5" t="s">
        <v>349</v>
      </c>
      <c r="N51" t="s">
        <v>292</v>
      </c>
      <c r="O51" s="78" t="str">
        <f>SUMIFS(CompletedWork,Tags,N51,ClosedDate,Z2)</f>
        <v>19.76667</v>
      </c>
    </row>
    <row r="52">
      <c r="A52" s="5">
        <v>757.0</v>
      </c>
      <c r="B52" s="5" t="s">
        <v>220</v>
      </c>
      <c r="C52" s="5" t="s">
        <v>717</v>
      </c>
      <c r="D52" s="5" t="s">
        <v>163</v>
      </c>
      <c r="E52" s="5" t="s">
        <v>211</v>
      </c>
      <c r="F52" s="5">
        <v>1.25</v>
      </c>
      <c r="G52" s="5">
        <v>0.0</v>
      </c>
      <c r="H52" s="5">
        <v>2.5</v>
      </c>
      <c r="I52" s="48">
        <v>42129.80819444444</v>
      </c>
      <c r="J52" s="5" t="s">
        <v>224</v>
      </c>
      <c r="K52" s="5" t="s">
        <v>349</v>
      </c>
      <c r="N52" t="s">
        <v>436</v>
      </c>
      <c r="O52" s="89">
        <v>0.0</v>
      </c>
    </row>
    <row r="53">
      <c r="A53" s="5">
        <v>756.0</v>
      </c>
      <c r="B53" s="5" t="s">
        <v>220</v>
      </c>
      <c r="C53" s="5" t="s">
        <v>717</v>
      </c>
      <c r="D53" s="5" t="s">
        <v>163</v>
      </c>
      <c r="E53" s="5" t="s">
        <v>209</v>
      </c>
      <c r="F53" s="5">
        <v>1.25</v>
      </c>
      <c r="G53" s="5">
        <v>0.0</v>
      </c>
      <c r="H53" s="5">
        <v>2.5</v>
      </c>
      <c r="I53" s="48">
        <v>42129.80810185185</v>
      </c>
      <c r="J53" s="5" t="s">
        <v>224</v>
      </c>
      <c r="K53" s="5" t="s">
        <v>349</v>
      </c>
      <c r="N53" t="s">
        <v>289</v>
      </c>
      <c r="O53" s="78" t="str">
        <f>SUMIFS(CompletedWork,Tags,N53,ClosedDate,Z2)</f>
        <v>0</v>
      </c>
    </row>
    <row r="54">
      <c r="A54" s="5">
        <v>755.0</v>
      </c>
      <c r="B54" s="5" t="s">
        <v>220</v>
      </c>
      <c r="C54" s="5" t="s">
        <v>717</v>
      </c>
      <c r="D54" s="5" t="s">
        <v>163</v>
      </c>
      <c r="E54" s="5" t="s">
        <v>76</v>
      </c>
      <c r="F54" s="5">
        <v>1.25</v>
      </c>
      <c r="G54" s="5">
        <v>0.0</v>
      </c>
      <c r="H54" s="5">
        <v>3.5</v>
      </c>
      <c r="I54" s="48">
        <v>42129.80799768519</v>
      </c>
      <c r="J54" s="5" t="s">
        <v>224</v>
      </c>
      <c r="K54" s="5" t="s">
        <v>349</v>
      </c>
      <c r="N54" t="s">
        <v>451</v>
      </c>
      <c r="O54" s="89">
        <v>0.0</v>
      </c>
    </row>
    <row r="55">
      <c r="A55" s="5">
        <v>754.0</v>
      </c>
      <c r="B55" s="5" t="s">
        <v>220</v>
      </c>
      <c r="C55" s="5" t="s">
        <v>717</v>
      </c>
      <c r="D55" s="5" t="s">
        <v>163</v>
      </c>
      <c r="E55" s="5" t="s">
        <v>191</v>
      </c>
      <c r="F55" s="5">
        <v>1.25</v>
      </c>
      <c r="G55" s="5">
        <v>0.0</v>
      </c>
      <c r="H55" s="5">
        <v>3.5</v>
      </c>
      <c r="I55" s="48">
        <v>42129.807280092595</v>
      </c>
      <c r="J55" s="5" t="s">
        <v>224</v>
      </c>
      <c r="K55" s="5" t="s">
        <v>349</v>
      </c>
      <c r="N55" t="s">
        <v>456</v>
      </c>
      <c r="O55" s="78" t="str">
        <f>SUMIFS(CompletedWork,Tags,N55,ClosedDate,Z2)</f>
        <v>0</v>
      </c>
    </row>
    <row r="56">
      <c r="A56" s="5">
        <v>728.0</v>
      </c>
      <c r="B56" s="5" t="s">
        <v>220</v>
      </c>
      <c r="C56" s="5" t="s">
        <v>742</v>
      </c>
      <c r="D56" s="5" t="s">
        <v>163</v>
      </c>
      <c r="E56" s="5" t="s">
        <v>191</v>
      </c>
      <c r="F56" s="5">
        <v>1.0</v>
      </c>
      <c r="G56" s="5">
        <v>1.0</v>
      </c>
      <c r="H56" s="5">
        <v>0.0</v>
      </c>
      <c r="I56" s="48">
        <v>42129.806122685186</v>
      </c>
      <c r="J56" s="5" t="s">
        <v>224</v>
      </c>
      <c r="K56" s="5" t="s">
        <v>375</v>
      </c>
      <c r="N56" t="s">
        <v>457</v>
      </c>
      <c r="O56" s="89">
        <v>0.0</v>
      </c>
    </row>
    <row r="57">
      <c r="A57" s="5">
        <v>725.0</v>
      </c>
      <c r="B57" s="5" t="s">
        <v>220</v>
      </c>
      <c r="C57" s="5" t="s">
        <v>744</v>
      </c>
      <c r="D57" s="5" t="s">
        <v>163</v>
      </c>
      <c r="E57" s="5" t="s">
        <v>191</v>
      </c>
      <c r="F57" s="5">
        <v>1.0</v>
      </c>
      <c r="G57" s="5">
        <v>0.0</v>
      </c>
      <c r="H57" s="5">
        <v>1.0</v>
      </c>
      <c r="I57" s="48">
        <v>42128.8315625</v>
      </c>
      <c r="J57" s="5" t="s">
        <v>224</v>
      </c>
      <c r="K57" s="5" t="s">
        <v>364</v>
      </c>
      <c r="N57" t="s">
        <v>172</v>
      </c>
      <c r="O57" s="89">
        <v>0.0</v>
      </c>
    </row>
    <row r="58">
      <c r="A58" s="5">
        <v>722.0</v>
      </c>
      <c r="B58" s="5" t="s">
        <v>220</v>
      </c>
      <c r="C58" s="5" t="s">
        <v>745</v>
      </c>
      <c r="D58" s="5" t="s">
        <v>163</v>
      </c>
      <c r="E58" s="5" t="s">
        <v>191</v>
      </c>
      <c r="F58" s="5">
        <v>1.0</v>
      </c>
      <c r="G58" s="5">
        <v>0.0</v>
      </c>
      <c r="H58" s="5">
        <v>1.5</v>
      </c>
      <c r="I58" s="48">
        <v>42128.83148148148</v>
      </c>
      <c r="J58" s="5" t="s">
        <v>224</v>
      </c>
      <c r="K58" s="5" t="s">
        <v>364</v>
      </c>
      <c r="N58" t="s">
        <v>468</v>
      </c>
      <c r="O58" s="84" t="str">
        <f>SUMIFS(CompletedWork,Tags,N58,ClosedDate,Z2)</f>
        <v>18.11667</v>
      </c>
    </row>
    <row r="59">
      <c r="A59" s="5">
        <v>720.0</v>
      </c>
      <c r="B59" s="5" t="s">
        <v>220</v>
      </c>
      <c r="C59" s="5" t="s">
        <v>537</v>
      </c>
      <c r="D59" s="5" t="s">
        <v>163</v>
      </c>
      <c r="E59" s="5" t="s">
        <v>191</v>
      </c>
      <c r="F59" s="5">
        <v>1.0</v>
      </c>
      <c r="G59" s="5">
        <v>0.0</v>
      </c>
      <c r="H59" s="5">
        <v>1.5</v>
      </c>
      <c r="I59" s="48">
        <v>42128.83138888889</v>
      </c>
      <c r="J59" s="5" t="s">
        <v>224</v>
      </c>
      <c r="K59" s="5" t="s">
        <v>364</v>
      </c>
    </row>
    <row r="60">
      <c r="A60" s="5">
        <v>588.0</v>
      </c>
      <c r="B60" s="5" t="s">
        <v>492</v>
      </c>
      <c r="C60" s="5" t="s">
        <v>774</v>
      </c>
      <c r="D60" s="5" t="s">
        <v>163</v>
      </c>
      <c r="E60" s="5"/>
      <c r="F60" s="5"/>
      <c r="G60" s="5"/>
      <c r="H60" s="5"/>
      <c r="I60" s="48">
        <v>42128.43148148148</v>
      </c>
      <c r="J60" s="5" t="s">
        <v>775</v>
      </c>
      <c r="K60" s="5"/>
    </row>
    <row r="61">
      <c r="A61" s="5">
        <v>646.0</v>
      </c>
      <c r="B61" s="5" t="s">
        <v>220</v>
      </c>
      <c r="C61" s="5" t="s">
        <v>776</v>
      </c>
      <c r="D61" s="5" t="s">
        <v>163</v>
      </c>
      <c r="E61" s="5" t="s">
        <v>209</v>
      </c>
      <c r="F61" s="5"/>
      <c r="G61" s="5"/>
      <c r="H61" s="5"/>
      <c r="I61" s="48">
        <v>42101.74337962963</v>
      </c>
      <c r="J61" s="5" t="s">
        <v>775</v>
      </c>
      <c r="K61" s="5" t="s">
        <v>375</v>
      </c>
      <c r="N61" s="5" t="s">
        <v>472</v>
      </c>
      <c r="O61" t="str">
        <f>SUM(O48,O50,O57,O46,O52,O44,O54)</f>
        <v>70.75</v>
      </c>
    </row>
    <row r="62">
      <c r="A62" s="5">
        <v>647.0</v>
      </c>
      <c r="B62" s="5" t="s">
        <v>220</v>
      </c>
      <c r="C62" s="5" t="s">
        <v>776</v>
      </c>
      <c r="D62" s="5" t="s">
        <v>163</v>
      </c>
      <c r="E62" s="5" t="s">
        <v>191</v>
      </c>
      <c r="F62" s="5"/>
      <c r="G62" s="5"/>
      <c r="H62" s="5"/>
      <c r="I62" s="48">
        <v>42101.74334490741</v>
      </c>
      <c r="J62" s="5" t="s">
        <v>775</v>
      </c>
      <c r="K62" s="5" t="s">
        <v>375</v>
      </c>
      <c r="N62" s="5" t="s">
        <v>796</v>
      </c>
      <c r="O62" s="70" t="str">
        <f>SUM(O43,O45,O47,O49,O51,O56,O58)</f>
        <v>335.623367</v>
      </c>
    </row>
    <row r="63">
      <c r="A63" s="5">
        <v>648.0</v>
      </c>
      <c r="B63" s="5" t="s">
        <v>220</v>
      </c>
      <c r="C63" s="5" t="s">
        <v>776</v>
      </c>
      <c r="D63" s="5" t="s">
        <v>163</v>
      </c>
      <c r="E63" s="5" t="s">
        <v>211</v>
      </c>
      <c r="F63" s="5"/>
      <c r="G63" s="5"/>
      <c r="H63" s="5"/>
      <c r="I63" s="48">
        <v>42101.74329861111</v>
      </c>
      <c r="J63" s="5" t="s">
        <v>775</v>
      </c>
      <c r="K63" s="5" t="s">
        <v>375</v>
      </c>
    </row>
    <row r="64">
      <c r="A64" s="5">
        <v>649.0</v>
      </c>
      <c r="B64" s="5" t="s">
        <v>220</v>
      </c>
      <c r="C64" s="5" t="s">
        <v>776</v>
      </c>
      <c r="D64" s="5" t="s">
        <v>163</v>
      </c>
      <c r="E64" s="5" t="s">
        <v>76</v>
      </c>
      <c r="F64" s="5"/>
      <c r="G64" s="5"/>
      <c r="H64" s="5"/>
      <c r="I64" s="48">
        <v>42101.743263888886</v>
      </c>
      <c r="J64" s="5" t="s">
        <v>775</v>
      </c>
      <c r="K64" s="5" t="s">
        <v>375</v>
      </c>
    </row>
    <row r="65">
      <c r="A65" s="5">
        <v>580.0</v>
      </c>
      <c r="B65" s="5" t="s">
        <v>492</v>
      </c>
      <c r="C65" s="5" t="s">
        <v>804</v>
      </c>
      <c r="D65" s="5" t="s">
        <v>163</v>
      </c>
      <c r="E65" s="5" t="s">
        <v>76</v>
      </c>
      <c r="F65" s="5"/>
      <c r="G65" s="5"/>
      <c r="H65" s="5"/>
      <c r="I65" s="48">
        <v>42128.43138888889</v>
      </c>
      <c r="J65" s="5" t="s">
        <v>775</v>
      </c>
      <c r="K65" s="5" t="s">
        <v>456</v>
      </c>
      <c r="N65" t="s">
        <v>15</v>
      </c>
      <c r="O65" s="73" t="s">
        <v>376</v>
      </c>
    </row>
    <row r="66">
      <c r="A66" s="5">
        <v>632.0</v>
      </c>
      <c r="B66" s="5" t="s">
        <v>220</v>
      </c>
      <c r="C66" s="5" t="s">
        <v>805</v>
      </c>
      <c r="D66" s="5" t="s">
        <v>163</v>
      </c>
      <c r="E66" s="5" t="s">
        <v>76</v>
      </c>
      <c r="F66" s="5">
        <v>2.0</v>
      </c>
      <c r="G66" s="5">
        <v>0.0</v>
      </c>
      <c r="H66" s="5">
        <v>2.5</v>
      </c>
      <c r="I66" s="48">
        <v>42128.430439814816</v>
      </c>
      <c r="J66" s="5" t="s">
        <v>775</v>
      </c>
      <c r="K66" s="5" t="s">
        <v>364</v>
      </c>
      <c r="N66" t="s">
        <v>375</v>
      </c>
      <c r="O66" s="78" t="str">
        <f>SUMIFS(CompletedWork,Tags,N66,ClosedDate,Y25)</f>
        <v>0</v>
      </c>
    </row>
    <row r="67">
      <c r="A67" s="5">
        <v>589.0</v>
      </c>
      <c r="B67" s="5" t="s">
        <v>492</v>
      </c>
      <c r="C67" s="5" t="s">
        <v>809</v>
      </c>
      <c r="D67" s="5" t="s">
        <v>163</v>
      </c>
      <c r="E67" s="5"/>
      <c r="F67" s="5"/>
      <c r="G67" s="5"/>
      <c r="H67" s="5"/>
      <c r="I67" s="48">
        <v>42128.43131944445</v>
      </c>
      <c r="J67" s="5" t="s">
        <v>775</v>
      </c>
      <c r="K67" s="5"/>
      <c r="N67" t="s">
        <v>349</v>
      </c>
      <c r="O67" s="78" t="str">
        <f>SUMIFS(CompletedWork,Tags,N67,ClosedDate,Y25)</f>
        <v>0</v>
      </c>
    </row>
    <row r="68">
      <c r="A68" s="5">
        <v>698.0</v>
      </c>
      <c r="B68" s="5" t="s">
        <v>220</v>
      </c>
      <c r="C68" s="5" t="s">
        <v>811</v>
      </c>
      <c r="D68" s="5" t="s">
        <v>163</v>
      </c>
      <c r="E68" s="5" t="s">
        <v>211</v>
      </c>
      <c r="F68" s="5">
        <v>2.5</v>
      </c>
      <c r="G68" s="5">
        <v>0.0</v>
      </c>
      <c r="H68" s="5">
        <v>2.3</v>
      </c>
      <c r="I68" s="48">
        <v>42116.476493055554</v>
      </c>
      <c r="J68" s="5" t="s">
        <v>775</v>
      </c>
      <c r="K68" s="5"/>
      <c r="N68" t="s">
        <v>259</v>
      </c>
      <c r="O68" s="78" t="str">
        <f>SUMIFS(CompletedWork,Tags,N68,ClosedDate,Y25)</f>
        <v>0</v>
      </c>
    </row>
    <row r="69">
      <c r="A69" s="5">
        <v>697.0</v>
      </c>
      <c r="B69" s="5" t="s">
        <v>220</v>
      </c>
      <c r="C69" s="5" t="s">
        <v>826</v>
      </c>
      <c r="D69" s="5" t="s">
        <v>163</v>
      </c>
      <c r="E69" s="5" t="s">
        <v>211</v>
      </c>
      <c r="F69" s="5">
        <v>7.0</v>
      </c>
      <c r="G69" s="5">
        <v>0.0</v>
      </c>
      <c r="H69" s="5">
        <v>6.5</v>
      </c>
      <c r="I69" s="48">
        <v>42116.47546296296</v>
      </c>
      <c r="J69" s="5" t="s">
        <v>775</v>
      </c>
      <c r="K69" s="5"/>
      <c r="N69" t="s">
        <v>388</v>
      </c>
      <c r="O69" s="78" t="str">
        <f>SUMIFS(CompletedWork,Tags,N69,ClosedDate,Y25)</f>
        <v>0</v>
      </c>
    </row>
    <row r="70">
      <c r="A70" s="5">
        <v>696.0</v>
      </c>
      <c r="B70" s="5" t="s">
        <v>220</v>
      </c>
      <c r="C70" s="5" t="s">
        <v>809</v>
      </c>
      <c r="D70" s="5" t="s">
        <v>163</v>
      </c>
      <c r="E70" s="5" t="s">
        <v>211</v>
      </c>
      <c r="F70" s="5">
        <v>10.5</v>
      </c>
      <c r="G70" s="5">
        <v>0.0</v>
      </c>
      <c r="H70" s="5">
        <v>9.25</v>
      </c>
      <c r="I70" s="48">
        <v>42116.47489583334</v>
      </c>
      <c r="J70" s="5" t="s">
        <v>775</v>
      </c>
      <c r="K70" s="5"/>
      <c r="N70" t="s">
        <v>393</v>
      </c>
      <c r="O70" s="78" t="str">
        <f>SUMIFS(CompletedWork,Tags,N70,ClosedDate,Y25)</f>
        <v>0</v>
      </c>
    </row>
    <row r="71">
      <c r="A71" s="5">
        <v>691.0</v>
      </c>
      <c r="B71" s="5" t="s">
        <v>220</v>
      </c>
      <c r="C71" s="5" t="s">
        <v>833</v>
      </c>
      <c r="D71" s="5" t="s">
        <v>163</v>
      </c>
      <c r="E71" s="5" t="s">
        <v>209</v>
      </c>
      <c r="F71" s="5">
        <v>3.0</v>
      </c>
      <c r="G71" s="5">
        <v>0.0</v>
      </c>
      <c r="H71" s="5">
        <v>4.5</v>
      </c>
      <c r="I71" s="48">
        <v>42115.71318287037</v>
      </c>
      <c r="J71" s="5" t="s">
        <v>775</v>
      </c>
      <c r="K71" s="5"/>
      <c r="N71" t="s">
        <v>398</v>
      </c>
      <c r="O71" s="78" t="str">
        <f>SUMIFS(CompletedWork,Tags,N71,ClosedDate,Y25)</f>
        <v>0</v>
      </c>
    </row>
    <row r="72">
      <c r="A72" s="5">
        <v>663.0</v>
      </c>
      <c r="B72" s="5" t="s">
        <v>220</v>
      </c>
      <c r="C72" s="5" t="s">
        <v>834</v>
      </c>
      <c r="D72" s="5" t="s">
        <v>163</v>
      </c>
      <c r="E72" s="5" t="s">
        <v>76</v>
      </c>
      <c r="F72" s="5">
        <v>1.0</v>
      </c>
      <c r="G72" s="5">
        <v>0.0</v>
      </c>
      <c r="H72" s="5">
        <v>0.5</v>
      </c>
      <c r="I72" s="48">
        <v>42114.38490740741</v>
      </c>
      <c r="J72" s="5" t="s">
        <v>775</v>
      </c>
      <c r="K72" s="5"/>
      <c r="N72" t="s">
        <v>364</v>
      </c>
      <c r="O72" s="78" t="str">
        <f>SUMIFS(CompletedWork,Tags,N72,ClosedDate,Y25)</f>
        <v>0</v>
      </c>
    </row>
    <row r="73">
      <c r="A73" s="5">
        <v>635.0</v>
      </c>
      <c r="B73" s="5" t="s">
        <v>220</v>
      </c>
      <c r="C73" s="5" t="s">
        <v>835</v>
      </c>
      <c r="D73" s="5" t="s">
        <v>163</v>
      </c>
      <c r="E73" s="5" t="s">
        <v>209</v>
      </c>
      <c r="F73" s="5"/>
      <c r="G73" s="5"/>
      <c r="H73" s="5"/>
      <c r="I73" s="48">
        <v>42114.384884259256</v>
      </c>
      <c r="J73" s="5" t="s">
        <v>775</v>
      </c>
      <c r="K73" s="5" t="s">
        <v>330</v>
      </c>
      <c r="N73" t="s">
        <v>283</v>
      </c>
      <c r="O73" s="78" t="str">
        <f>SUMIFS(CompletedWork,Tags,N73,ClosedDate,Y25)</f>
        <v>0</v>
      </c>
    </row>
    <row r="74">
      <c r="A74" s="5">
        <v>641.0</v>
      </c>
      <c r="B74" s="5" t="s">
        <v>220</v>
      </c>
      <c r="C74" s="5" t="s">
        <v>835</v>
      </c>
      <c r="D74" s="5" t="s">
        <v>163</v>
      </c>
      <c r="E74" s="5" t="s">
        <v>76</v>
      </c>
      <c r="F74" s="5"/>
      <c r="G74" s="5"/>
      <c r="H74" s="5"/>
      <c r="I74" s="48">
        <v>42114.38486111111</v>
      </c>
      <c r="J74" s="5" t="s">
        <v>775</v>
      </c>
      <c r="K74" s="5" t="s">
        <v>330</v>
      </c>
      <c r="N74" t="s">
        <v>292</v>
      </c>
      <c r="O74" s="78" t="str">
        <f>SUMIFS(CompletedWork,Tags,N74,ClosedDate,Y25)</f>
        <v>0</v>
      </c>
    </row>
    <row r="75">
      <c r="A75" s="5">
        <v>639.0</v>
      </c>
      <c r="B75" s="5" t="s">
        <v>220</v>
      </c>
      <c r="C75" s="5" t="s">
        <v>835</v>
      </c>
      <c r="D75" s="5" t="s">
        <v>163</v>
      </c>
      <c r="E75" s="5" t="s">
        <v>211</v>
      </c>
      <c r="F75" s="5">
        <v>3.0</v>
      </c>
      <c r="G75" s="5">
        <v>0.0</v>
      </c>
      <c r="H75" s="5">
        <v>3.0</v>
      </c>
      <c r="I75" s="48">
        <v>42114.38484953704</v>
      </c>
      <c r="J75" s="5" t="s">
        <v>775</v>
      </c>
      <c r="K75" s="5" t="s">
        <v>330</v>
      </c>
      <c r="N75" t="s">
        <v>436</v>
      </c>
      <c r="O75" s="78" t="str">
        <f>SUMIFS(CompletedWork,Tags,N75,ClosedDate,Y25)</f>
        <v>0</v>
      </c>
    </row>
    <row r="76">
      <c r="A76" s="5">
        <v>640.0</v>
      </c>
      <c r="B76" s="5" t="s">
        <v>220</v>
      </c>
      <c r="C76" s="5" t="s">
        <v>835</v>
      </c>
      <c r="D76" s="5" t="s">
        <v>163</v>
      </c>
      <c r="E76" s="5" t="s">
        <v>191</v>
      </c>
      <c r="F76" s="5"/>
      <c r="G76" s="5"/>
      <c r="H76" s="5"/>
      <c r="I76" s="48">
        <v>42112.63885416667</v>
      </c>
      <c r="J76" s="5" t="s">
        <v>775</v>
      </c>
      <c r="K76" s="5" t="s">
        <v>330</v>
      </c>
      <c r="N76" t="s">
        <v>289</v>
      </c>
      <c r="O76" s="78" t="str">
        <f>SUMIFS(CompletedWork,Tags,N76,ClosedDate,Y25)</f>
        <v>0</v>
      </c>
    </row>
    <row r="77">
      <c r="A77" s="5">
        <v>603.0</v>
      </c>
      <c r="B77" s="5" t="s">
        <v>492</v>
      </c>
      <c r="C77" s="5" t="s">
        <v>842</v>
      </c>
      <c r="D77" s="5" t="s">
        <v>163</v>
      </c>
      <c r="E77" s="5"/>
      <c r="F77" s="5"/>
      <c r="G77" s="5"/>
      <c r="H77" s="5"/>
      <c r="I77" s="48">
        <v>42128.431238425925</v>
      </c>
      <c r="J77" s="5" t="s">
        <v>775</v>
      </c>
      <c r="K77" s="5"/>
      <c r="N77" t="s">
        <v>451</v>
      </c>
      <c r="O77" s="78" t="str">
        <f>SUMIFS(CompletedWork,Tags,N77,ClosedDate,Y25)</f>
        <v>0</v>
      </c>
    </row>
    <row r="78">
      <c r="A78" s="5">
        <v>624.0</v>
      </c>
      <c r="B78" s="5" t="s">
        <v>220</v>
      </c>
      <c r="C78" s="5" t="s">
        <v>844</v>
      </c>
      <c r="D78" s="5" t="s">
        <v>163</v>
      </c>
      <c r="E78" s="5" t="s">
        <v>191</v>
      </c>
      <c r="F78" s="5">
        <v>2.5</v>
      </c>
      <c r="G78" s="5">
        <v>0.0</v>
      </c>
      <c r="H78" s="5">
        <v>5.0</v>
      </c>
      <c r="I78" s="48">
        <v>42117.63013888889</v>
      </c>
      <c r="J78" s="5" t="s">
        <v>775</v>
      </c>
      <c r="K78" s="5" t="s">
        <v>364</v>
      </c>
      <c r="N78" t="s">
        <v>456</v>
      </c>
      <c r="O78" s="78" t="str">
        <f>SUMIFS(CompletedWork,Tags,N78,ClosedDate,Y25)</f>
        <v>0</v>
      </c>
    </row>
    <row r="79">
      <c r="A79" s="5">
        <v>595.0</v>
      </c>
      <c r="B79" s="5" t="s">
        <v>220</v>
      </c>
      <c r="C79" s="5" t="s">
        <v>846</v>
      </c>
      <c r="D79" s="5" t="s">
        <v>163</v>
      </c>
      <c r="E79" s="5" t="s">
        <v>211</v>
      </c>
      <c r="F79" s="5">
        <v>0.5</v>
      </c>
      <c r="G79" s="5">
        <v>0.0</v>
      </c>
      <c r="H79" s="5">
        <v>1.5</v>
      </c>
      <c r="I79" s="48">
        <v>42108.892488425925</v>
      </c>
      <c r="J79" s="5" t="s">
        <v>775</v>
      </c>
      <c r="K79" s="5" t="s">
        <v>259</v>
      </c>
      <c r="N79" t="s">
        <v>457</v>
      </c>
      <c r="O79" s="78" t="str">
        <f>SUMIFS(CompletedWork,Tags,N79,ClosedDate,Y25)</f>
        <v>0</v>
      </c>
    </row>
    <row r="80">
      <c r="A80" s="5">
        <v>626.0</v>
      </c>
      <c r="B80" s="5" t="s">
        <v>220</v>
      </c>
      <c r="C80" s="5" t="s">
        <v>850</v>
      </c>
      <c r="D80" s="5" t="s">
        <v>163</v>
      </c>
      <c r="E80" s="5" t="s">
        <v>209</v>
      </c>
      <c r="F80" s="5">
        <v>1.0</v>
      </c>
      <c r="G80" s="5">
        <v>0.0</v>
      </c>
      <c r="H80" s="5">
        <v>1.0</v>
      </c>
      <c r="I80" s="48">
        <v>42107.92560185185</v>
      </c>
      <c r="J80" s="5" t="s">
        <v>775</v>
      </c>
      <c r="K80" s="5" t="s">
        <v>259</v>
      </c>
      <c r="N80" t="s">
        <v>172</v>
      </c>
      <c r="O80" s="78" t="str">
        <f>SUMIFS(CompletedWork,Tags,N80,ClosedDate,Y25)</f>
        <v>0</v>
      </c>
    </row>
    <row r="81">
      <c r="A81" s="5">
        <v>591.0</v>
      </c>
      <c r="B81" s="5" t="s">
        <v>220</v>
      </c>
      <c r="C81" s="5" t="s">
        <v>852</v>
      </c>
      <c r="D81" s="5" t="s">
        <v>163</v>
      </c>
      <c r="E81" s="5" t="s">
        <v>76</v>
      </c>
      <c r="F81" s="5">
        <v>1.0</v>
      </c>
      <c r="G81" s="5">
        <v>0.0</v>
      </c>
      <c r="H81" s="5">
        <v>0.25</v>
      </c>
      <c r="I81" s="48">
        <v>42104.62673611111</v>
      </c>
      <c r="J81" s="5" t="s">
        <v>775</v>
      </c>
      <c r="K81" s="5" t="s">
        <v>259</v>
      </c>
      <c r="N81" t="s">
        <v>468</v>
      </c>
      <c r="O81" s="84" t="str">
        <f>SUMIFS(CompletedWork,Tags,N81,ClosedDate,Y25)</f>
        <v>0</v>
      </c>
    </row>
    <row r="82">
      <c r="A82" s="5">
        <v>600.0</v>
      </c>
      <c r="B82" s="5" t="s">
        <v>220</v>
      </c>
      <c r="C82" s="5" t="s">
        <v>854</v>
      </c>
      <c r="D82" s="5" t="s">
        <v>163</v>
      </c>
      <c r="E82" s="5" t="s">
        <v>76</v>
      </c>
      <c r="F82" s="5">
        <v>3.0</v>
      </c>
      <c r="G82" s="5">
        <v>0.0</v>
      </c>
      <c r="H82" s="5">
        <v>1.25</v>
      </c>
      <c r="I82" s="48">
        <v>42104.57202546296</v>
      </c>
      <c r="J82" s="5" t="s">
        <v>775</v>
      </c>
      <c r="K82" s="5" t="s">
        <v>467</v>
      </c>
    </row>
    <row r="83">
      <c r="A83" s="5">
        <v>601.0</v>
      </c>
      <c r="B83" s="5" t="s">
        <v>220</v>
      </c>
      <c r="C83" s="5" t="s">
        <v>856</v>
      </c>
      <c r="D83" s="5" t="s">
        <v>163</v>
      </c>
      <c r="E83" s="5" t="s">
        <v>76</v>
      </c>
      <c r="F83" s="5">
        <v>1.0</v>
      </c>
      <c r="G83" s="5">
        <v>0.0</v>
      </c>
      <c r="H83" s="5">
        <v>0.25</v>
      </c>
      <c r="I83" s="48">
        <v>42103.845243055555</v>
      </c>
      <c r="J83" s="5" t="s">
        <v>775</v>
      </c>
      <c r="K83" s="5" t="s">
        <v>259</v>
      </c>
    </row>
    <row r="84">
      <c r="A84" s="5">
        <v>618.0</v>
      </c>
      <c r="B84" s="5" t="s">
        <v>220</v>
      </c>
      <c r="C84" s="5" t="s">
        <v>861</v>
      </c>
      <c r="D84" s="5" t="s">
        <v>163</v>
      </c>
      <c r="E84" s="5" t="s">
        <v>191</v>
      </c>
      <c r="F84" s="5">
        <v>0.5</v>
      </c>
      <c r="G84" s="5">
        <v>0.0</v>
      </c>
      <c r="H84" s="5">
        <v>0.5</v>
      </c>
      <c r="I84" s="48">
        <v>42102.67203703704</v>
      </c>
      <c r="J84" s="5" t="s">
        <v>775</v>
      </c>
      <c r="K84" s="5" t="s">
        <v>259</v>
      </c>
    </row>
    <row r="85">
      <c r="A85" s="5">
        <v>599.0</v>
      </c>
      <c r="B85" s="5" t="s">
        <v>220</v>
      </c>
      <c r="C85" s="5" t="s">
        <v>862</v>
      </c>
      <c r="D85" s="5" t="s">
        <v>163</v>
      </c>
      <c r="E85" s="5" t="s">
        <v>191</v>
      </c>
      <c r="F85" s="5">
        <v>1.0</v>
      </c>
      <c r="G85" s="5">
        <v>0.0</v>
      </c>
      <c r="H85" s="5">
        <v>1.0</v>
      </c>
      <c r="I85" s="48">
        <v>42102.60724537037</v>
      </c>
      <c r="J85" s="5" t="s">
        <v>775</v>
      </c>
      <c r="K85" s="5" t="s">
        <v>259</v>
      </c>
    </row>
    <row r="86">
      <c r="A86" s="5">
        <v>604.0</v>
      </c>
      <c r="B86" s="5" t="s">
        <v>492</v>
      </c>
      <c r="C86" s="5" t="s">
        <v>865</v>
      </c>
      <c r="D86" s="5" t="s">
        <v>163</v>
      </c>
      <c r="E86" s="5"/>
      <c r="F86" s="5"/>
      <c r="G86" s="5"/>
      <c r="H86" s="5"/>
      <c r="I86" s="48">
        <v>42128.43114583333</v>
      </c>
      <c r="J86" s="5" t="s">
        <v>775</v>
      </c>
      <c r="K86" s="5"/>
    </row>
    <row r="87">
      <c r="A87" s="5">
        <v>625.0</v>
      </c>
      <c r="B87" s="5" t="s">
        <v>220</v>
      </c>
      <c r="C87" s="5" t="s">
        <v>867</v>
      </c>
      <c r="D87" s="5" t="s">
        <v>163</v>
      </c>
      <c r="E87" s="5" t="s">
        <v>76</v>
      </c>
      <c r="F87" s="5">
        <v>1.0</v>
      </c>
      <c r="G87" s="5">
        <v>0.0</v>
      </c>
      <c r="H87" s="5">
        <v>1.0</v>
      </c>
      <c r="I87" s="48">
        <v>42128.43101851852</v>
      </c>
      <c r="J87" s="5" t="s">
        <v>775</v>
      </c>
      <c r="K87" s="5" t="s">
        <v>364</v>
      </c>
    </row>
    <row r="88">
      <c r="A88" s="5">
        <v>621.0</v>
      </c>
      <c r="B88" s="5" t="s">
        <v>220</v>
      </c>
      <c r="C88" s="5" t="s">
        <v>871</v>
      </c>
      <c r="D88" s="5" t="s">
        <v>163</v>
      </c>
      <c r="E88" s="5" t="s">
        <v>76</v>
      </c>
      <c r="F88" s="5">
        <v>1.0</v>
      </c>
      <c r="G88" s="5">
        <v>1.0</v>
      </c>
      <c r="H88" s="5">
        <v>0.0</v>
      </c>
      <c r="I88" s="48">
        <v>42128.43090277778</v>
      </c>
      <c r="J88" s="5" t="s">
        <v>775</v>
      </c>
      <c r="K88" s="5" t="s">
        <v>364</v>
      </c>
    </row>
    <row r="89">
      <c r="A89" s="5">
        <v>616.0</v>
      </c>
      <c r="B89" s="5" t="s">
        <v>220</v>
      </c>
      <c r="C89" s="5" t="s">
        <v>872</v>
      </c>
      <c r="D89" s="5" t="s">
        <v>163</v>
      </c>
      <c r="E89" s="5" t="s">
        <v>191</v>
      </c>
      <c r="F89" s="5">
        <v>0.5</v>
      </c>
      <c r="G89" s="5">
        <v>0.0</v>
      </c>
      <c r="H89" s="5">
        <v>0.5</v>
      </c>
      <c r="I89" s="48">
        <v>42122.51741898148</v>
      </c>
      <c r="J89" s="5" t="s">
        <v>775</v>
      </c>
      <c r="K89" s="5" t="s">
        <v>364</v>
      </c>
    </row>
    <row r="90">
      <c r="A90" s="5">
        <v>671.0</v>
      </c>
      <c r="B90" s="5" t="s">
        <v>220</v>
      </c>
      <c r="C90" s="5" t="s">
        <v>877</v>
      </c>
      <c r="D90" s="5" t="s">
        <v>163</v>
      </c>
      <c r="E90" s="5" t="s">
        <v>209</v>
      </c>
      <c r="F90" s="5">
        <v>0.5</v>
      </c>
      <c r="G90" s="5"/>
      <c r="H90" s="5">
        <v>0.5</v>
      </c>
      <c r="I90" s="48">
        <v>42108.90761574074</v>
      </c>
      <c r="J90" s="5" t="s">
        <v>775</v>
      </c>
      <c r="K90" s="5" t="s">
        <v>364</v>
      </c>
    </row>
    <row r="91">
      <c r="A91" s="5">
        <v>670.0</v>
      </c>
      <c r="B91" s="5" t="s">
        <v>220</v>
      </c>
      <c r="C91" s="5" t="s">
        <v>879</v>
      </c>
      <c r="D91" s="5" t="s">
        <v>163</v>
      </c>
      <c r="E91" s="5" t="s">
        <v>209</v>
      </c>
      <c r="F91" s="5">
        <v>0.5</v>
      </c>
      <c r="G91" s="5">
        <v>0.0</v>
      </c>
      <c r="H91" s="5">
        <v>0.5</v>
      </c>
      <c r="I91" s="48">
        <v>42108.889386574076</v>
      </c>
      <c r="J91" s="5" t="s">
        <v>775</v>
      </c>
      <c r="K91" s="5" t="s">
        <v>364</v>
      </c>
    </row>
    <row r="92">
      <c r="A92" s="5">
        <v>731.0</v>
      </c>
      <c r="B92" s="5" t="s">
        <v>220</v>
      </c>
      <c r="C92" s="5" t="s">
        <v>441</v>
      </c>
      <c r="D92" s="5" t="s">
        <v>163</v>
      </c>
      <c r="E92" s="5" t="s">
        <v>191</v>
      </c>
      <c r="F92" s="5">
        <v>0.5</v>
      </c>
      <c r="G92" s="5">
        <v>0.0</v>
      </c>
      <c r="H92" s="5">
        <v>0.75</v>
      </c>
      <c r="I92" s="48">
        <v>42128.41878472222</v>
      </c>
      <c r="J92" s="5" t="s">
        <v>224</v>
      </c>
      <c r="K92" s="5" t="s">
        <v>330</v>
      </c>
    </row>
    <row r="93">
      <c r="A93" s="5">
        <v>20.0</v>
      </c>
      <c r="B93" s="5" t="s">
        <v>220</v>
      </c>
      <c r="C93" s="5" t="s">
        <v>881</v>
      </c>
      <c r="D93" s="5" t="s">
        <v>163</v>
      </c>
      <c r="E93" s="5"/>
      <c r="F93" s="5"/>
      <c r="G93" s="5"/>
      <c r="H93" s="5"/>
      <c r="I93" s="48">
        <v>42128.415601851855</v>
      </c>
      <c r="J93" s="5" t="s">
        <v>659</v>
      </c>
      <c r="K93" s="5" t="s">
        <v>457</v>
      </c>
    </row>
    <row r="94">
      <c r="A94" s="5">
        <v>21.0</v>
      </c>
      <c r="B94" s="5" t="s">
        <v>220</v>
      </c>
      <c r="C94" s="5" t="s">
        <v>882</v>
      </c>
      <c r="D94" s="5" t="s">
        <v>163</v>
      </c>
      <c r="E94" s="5"/>
      <c r="F94" s="5"/>
      <c r="G94" s="5"/>
      <c r="H94" s="5"/>
      <c r="I94" s="48">
        <v>42128.41554398148</v>
      </c>
      <c r="J94" s="5" t="s">
        <v>659</v>
      </c>
      <c r="K94" s="5" t="s">
        <v>457</v>
      </c>
      <c r="N94" s="86" t="s">
        <v>15</v>
      </c>
      <c r="O94" s="1"/>
      <c r="Q94" s="43" t="s">
        <v>886</v>
      </c>
      <c r="R94" s="43" t="s">
        <v>887</v>
      </c>
      <c r="S94" s="43" t="s">
        <v>888</v>
      </c>
      <c r="T94" s="11" t="s">
        <v>20</v>
      </c>
      <c r="U94" s="11" t="s">
        <v>22</v>
      </c>
      <c r="V94" s="11" t="s">
        <v>21</v>
      </c>
    </row>
    <row r="95">
      <c r="A95" s="5">
        <v>22.0</v>
      </c>
      <c r="B95" s="5" t="s">
        <v>220</v>
      </c>
      <c r="C95" s="5" t="s">
        <v>889</v>
      </c>
      <c r="D95" s="5" t="s">
        <v>163</v>
      </c>
      <c r="E95" s="5" t="s">
        <v>890</v>
      </c>
      <c r="F95" s="5"/>
      <c r="G95" s="5"/>
      <c r="H95" s="5"/>
      <c r="I95" s="48">
        <v>42128.415497685186</v>
      </c>
      <c r="J95" s="5" t="s">
        <v>659</v>
      </c>
      <c r="K95" s="5" t="s">
        <v>457</v>
      </c>
      <c r="N95" s="5" t="s">
        <v>375</v>
      </c>
      <c r="O95" s="5"/>
      <c r="Q95" s="106" t="str">
        <f>SUMIFS(CompletedWork,ClosedDate,AA2,ClosedDate,AA3,Tags,N95)</f>
        <v>0</v>
      </c>
      <c r="R95" s="106" t="str">
        <f>SUMIFS(CompletedWork,ClosedDate,AB2,ClosedDate,AB3,Tags,N95)</f>
        <v>0</v>
      </c>
      <c r="S95" s="106" t="str">
        <f>SUMIFS(CompletedWork,ClosedDate,AC2,ClosedDate,AC3,Tags,N95)</f>
        <v>0</v>
      </c>
      <c r="T95" s="78" t="str">
        <f>SUMIFS(CompletedWork,ClosedDate,AD2,ClosedDate,AD3,Tags,N95)</f>
        <v>0</v>
      </c>
      <c r="U95" s="78" t="str">
        <f>SUMIFS(CompletedWork,ClosedDate,AE2,ClosedDate,AE3,Tags,N95)</f>
        <v>0</v>
      </c>
      <c r="V95" s="78" t="str">
        <f>SUMIFS(CompletedWork,ClosedDate,AH3,Tags,N95)</f>
        <v>0</v>
      </c>
    </row>
    <row r="96">
      <c r="A96" s="5">
        <v>24.0</v>
      </c>
      <c r="B96" s="5" t="s">
        <v>220</v>
      </c>
      <c r="C96" s="5" t="s">
        <v>894</v>
      </c>
      <c r="D96" s="5" t="s">
        <v>163</v>
      </c>
      <c r="E96" s="5"/>
      <c r="F96" s="5"/>
      <c r="G96" s="5"/>
      <c r="H96" s="5"/>
      <c r="I96" s="48">
        <v>42128.41546296296</v>
      </c>
      <c r="J96" s="5" t="s">
        <v>659</v>
      </c>
      <c r="K96" s="5" t="s">
        <v>457</v>
      </c>
      <c r="N96" s="5" t="s">
        <v>349</v>
      </c>
      <c r="O96" s="5"/>
      <c r="Q96" s="106" t="str">
        <f>SUMIFS(CompletedWork,ClosedDate,AA2,ClosedDate,AA3,Tags,N96)</f>
        <v>0</v>
      </c>
      <c r="R96" s="106" t="str">
        <f>SUMIFS(CompletedWork,ClosedDate,AB2,ClosedDate,AB3,Tags,N96)</f>
        <v>0</v>
      </c>
      <c r="S96" s="106" t="str">
        <f>SUMIFS(CompletedWork,ClosedDate,AC2,ClosedDate,AC3,Tags,N96)</f>
        <v>0</v>
      </c>
      <c r="T96" s="78" t="str">
        <f>SUMIFS(CompletedWork,ClosedDate,AD2,ClosedDate,AD3,Tags,N96)</f>
        <v>0</v>
      </c>
      <c r="U96" s="78" t="str">
        <f>SUMIFS(CompletedWork,ClosedDate,AE2,ClosedDate,AE3,Tags,N96)</f>
        <v>0</v>
      </c>
      <c r="V96" s="78" t="str">
        <f>SUMIFS(CompletedWork,ClosedDate,AH3,Tags,N96)</f>
        <v>0</v>
      </c>
    </row>
    <row r="97">
      <c r="A97" s="5">
        <v>28.0</v>
      </c>
      <c r="B97" s="5" t="s">
        <v>220</v>
      </c>
      <c r="C97" s="5" t="s">
        <v>899</v>
      </c>
      <c r="D97" s="5" t="s">
        <v>163</v>
      </c>
      <c r="E97" s="5"/>
      <c r="F97" s="5"/>
      <c r="G97" s="5"/>
      <c r="H97" s="5"/>
      <c r="I97" s="48">
        <v>42128.415347222224</v>
      </c>
      <c r="J97" s="5" t="s">
        <v>659</v>
      </c>
      <c r="K97" s="5" t="s">
        <v>457</v>
      </c>
      <c r="N97" s="5" t="s">
        <v>259</v>
      </c>
      <c r="O97" s="5"/>
      <c r="Q97" s="106" t="str">
        <f>SUMIFS(CompletedWork,ClosedDate,AA2,ClosedDate,AA3,Tags,N97)</f>
        <v>0.25</v>
      </c>
      <c r="R97" s="106" t="str">
        <f>SUMIFS(CompletedWork,ClosedDate,AB2,ClosedDate,AB3,Tags,N97)</f>
        <v>0</v>
      </c>
      <c r="S97" s="106" t="str">
        <f>SUMIFS(CompletedWork,ClosedDate,AC2,ClosedDate,AC3,Tags,N97)</f>
        <v>3.25</v>
      </c>
      <c r="T97" s="78" t="str">
        <f>SUMIFS(CompletedWork,ClosedDate,AD2,ClosedDate,AD3,Tags,N97)</f>
        <v>6.48333</v>
      </c>
      <c r="U97" s="78" t="str">
        <f>SUMIFS(CompletedWork,ClosedDate,AE2,ClosedDate,AE3,Tags,N97)</f>
        <v>14.85</v>
      </c>
      <c r="V97" s="78" t="str">
        <f>SUMIFS(CompletedWork,ClosedDate,AH3,Tags,N97)</f>
        <v>0</v>
      </c>
    </row>
    <row r="98">
      <c r="A98" s="5">
        <v>29.0</v>
      </c>
      <c r="B98" s="5" t="s">
        <v>220</v>
      </c>
      <c r="C98" s="5" t="s">
        <v>902</v>
      </c>
      <c r="D98" s="5" t="s">
        <v>163</v>
      </c>
      <c r="E98" s="5"/>
      <c r="F98" s="5"/>
      <c r="G98" s="5"/>
      <c r="H98" s="5"/>
      <c r="I98" s="48">
        <v>42128.415300925924</v>
      </c>
      <c r="J98" s="5" t="s">
        <v>659</v>
      </c>
      <c r="K98" s="5" t="s">
        <v>457</v>
      </c>
      <c r="N98" s="5" t="s">
        <v>388</v>
      </c>
      <c r="O98" s="5"/>
      <c r="Q98" s="106" t="str">
        <f>SUMIFS(CompletedWork,ClosedDate,AA2,ClosedDate,AA3,Tags,N98)</f>
        <v>1.5</v>
      </c>
      <c r="R98" s="106" t="str">
        <f>SUMIFS(CompletedWork,ClosedDate,AB2,ClosedDate,AB3,Tags,N98)</f>
        <v>0</v>
      </c>
      <c r="S98" s="106" t="str">
        <f>SUMIFS(CompletedWork,ClosedDate,AC2,ClosedDate,AC3,Tags,N98)</f>
        <v>0</v>
      </c>
      <c r="T98" s="78" t="str">
        <f>SUMIFS(CompletedWork,ClosedDate,AD2,ClosedDate,AD3,Tags,N98)</f>
        <v>0</v>
      </c>
      <c r="U98" s="78" t="str">
        <f>SUMIFS(CompletedWork,ClosedDate,AE2,ClosedDate,AE3,Tags,N98)</f>
        <v>0</v>
      </c>
      <c r="V98" s="78" t="str">
        <f>SUMIFS(CompletedWork,ClosedDate,AH3,Tags,N98)</f>
        <v>0</v>
      </c>
    </row>
    <row r="99">
      <c r="A99" s="5">
        <v>727.0</v>
      </c>
      <c r="B99" s="5" t="s">
        <v>220</v>
      </c>
      <c r="C99" s="5" t="s">
        <v>904</v>
      </c>
      <c r="D99" s="5" t="s">
        <v>163</v>
      </c>
      <c r="E99" s="5" t="s">
        <v>76</v>
      </c>
      <c r="F99" s="5">
        <v>2.0</v>
      </c>
      <c r="G99" s="5">
        <v>0.0</v>
      </c>
      <c r="H99" s="5">
        <v>2.0</v>
      </c>
      <c r="I99" s="48">
        <v>42125.29387731481</v>
      </c>
      <c r="J99" s="5" t="s">
        <v>224</v>
      </c>
      <c r="K99" s="5" t="s">
        <v>364</v>
      </c>
      <c r="N99" s="5" t="s">
        <v>393</v>
      </c>
      <c r="O99" s="5"/>
      <c r="Q99" s="106" t="str">
        <f>SUMIFS(CompletedWork,ClosedDate,AA2,ClosedDate,AA3,Tags,N99)</f>
        <v>8.5</v>
      </c>
      <c r="R99" s="106" t="str">
        <f>SUMIFS(CompletedWork,ClosedDate,AB2,ClosedDate,AB3,Tags,N99)</f>
        <v>3.866667</v>
      </c>
      <c r="S99" s="106" t="str">
        <f>SUMIFS(CompletedWork,ClosedDate,AC2,ClosedDate,AC3,Tags,N99)</f>
        <v>9</v>
      </c>
      <c r="T99" s="78" t="str">
        <f>SUMIFS(CompletedWork,ClosedDate,AD2,ClosedDate,AD3,Tags,N99)</f>
        <v>3</v>
      </c>
      <c r="U99" s="78" t="str">
        <f>SUMIFS(CompletedWork,ClosedDate,AE2,ClosedDate,AE3,Tags,N99)</f>
        <v>1</v>
      </c>
      <c r="V99" s="78" t="str">
        <f>SUMIFS(CompletedWork,ClosedDate,AH3,Tags,N99)</f>
        <v>0</v>
      </c>
    </row>
    <row r="100">
      <c r="A100" s="5">
        <v>726.0</v>
      </c>
      <c r="B100" s="5" t="s">
        <v>220</v>
      </c>
      <c r="C100" s="5" t="s">
        <v>912</v>
      </c>
      <c r="D100" s="5" t="s">
        <v>163</v>
      </c>
      <c r="E100" s="5" t="s">
        <v>191</v>
      </c>
      <c r="F100" s="5">
        <v>1.5</v>
      </c>
      <c r="G100" s="5">
        <v>0.0</v>
      </c>
      <c r="H100" s="5">
        <v>3.5</v>
      </c>
      <c r="I100" s="48">
        <v>42125.06349537037</v>
      </c>
      <c r="J100" s="5" t="s">
        <v>224</v>
      </c>
      <c r="K100" s="5" t="s">
        <v>259</v>
      </c>
      <c r="N100" s="5" t="s">
        <v>398</v>
      </c>
      <c r="O100" s="5"/>
      <c r="Q100" s="106" t="str">
        <f>SUMIFS(CompletedWork,ClosedDate,AA2,ClosedDate,AA3,Tags,N100)</f>
        <v>0</v>
      </c>
      <c r="R100" s="106" t="str">
        <f>SUMIFS(CompletedWork,ClosedDate,AB2,ClosedDate,AB3,Tags,N100)</f>
        <v>3.5</v>
      </c>
      <c r="S100" s="106" t="str">
        <f>SUMIFS(CompletedWork,ClosedDate,AC2,ClosedDate,AC3,Tags,N100)</f>
        <v>3</v>
      </c>
      <c r="T100" s="78" t="str">
        <f>SUMIFS(CompletedWork,ClosedDate,AD2,ClosedDate,AD3,Tags,N100)</f>
        <v>0</v>
      </c>
      <c r="U100" s="78" t="str">
        <f>SUMIFS(CompletedWork,ClosedDate,AE2,ClosedDate,AE3,Tags,N100)</f>
        <v>3.75</v>
      </c>
      <c r="V100" s="78" t="str">
        <f>SUMIFS(CompletedWork,ClosedDate,AH3,Tags,N100)</f>
        <v>0</v>
      </c>
    </row>
    <row r="101">
      <c r="A101" s="5">
        <v>705.0</v>
      </c>
      <c r="B101" s="5" t="s">
        <v>220</v>
      </c>
      <c r="C101" s="5" t="s">
        <v>916</v>
      </c>
      <c r="D101" s="5" t="s">
        <v>163</v>
      </c>
      <c r="E101" s="5" t="s">
        <v>191</v>
      </c>
      <c r="F101" s="5">
        <v>1.25</v>
      </c>
      <c r="G101" s="5">
        <v>0.0</v>
      </c>
      <c r="H101" s="5">
        <v>1.25</v>
      </c>
      <c r="I101" s="48">
        <v>42124.984872685185</v>
      </c>
      <c r="J101" s="5" t="s">
        <v>775</v>
      </c>
      <c r="K101" s="5" t="s">
        <v>451</v>
      </c>
      <c r="N101" s="5" t="s">
        <v>364</v>
      </c>
      <c r="O101" s="5"/>
      <c r="Q101" s="106" t="str">
        <f>SUMIFS(CompletedWork,ClosedDate,AA2,ClosedDate,AA3,Tags,N101)</f>
        <v>32.23</v>
      </c>
      <c r="R101" s="106" t="str">
        <f>SUMIFS(CompletedWork,ClosedDate,AB2,ClosedDate,AB3,Tags,N101)</f>
        <v>23.4</v>
      </c>
      <c r="S101" s="106" t="str">
        <f>SUMIFS(CompletedWork,ClosedDate,AC2,ClosedDate,AC3,Tags,N101)</f>
        <v>46.91</v>
      </c>
      <c r="T101" s="78" t="str">
        <f>SUMIFS(CompletedWork,ClosedDate,AD2,ClosedDate,AD3,Tags,N101)</f>
        <v>27.6</v>
      </c>
      <c r="U101" s="78" t="str">
        <f>SUMIFS(CompletedWork,ClosedDate,AE2,ClosedDate,AE3,Tags,N101)</f>
        <v>64.8667</v>
      </c>
      <c r="V101" s="78" t="str">
        <f>SUMIFS(CompletedWork,ClosedDate,AH3,Tags,N101)</f>
        <v>0</v>
      </c>
    </row>
    <row r="102">
      <c r="A102" s="5">
        <v>676.0</v>
      </c>
      <c r="B102" s="5" t="s">
        <v>220</v>
      </c>
      <c r="C102" s="5" t="s">
        <v>921</v>
      </c>
      <c r="D102" s="5" t="s">
        <v>163</v>
      </c>
      <c r="E102" s="5" t="s">
        <v>191</v>
      </c>
      <c r="F102" s="5">
        <v>1.5</v>
      </c>
      <c r="G102" s="5">
        <v>0.0</v>
      </c>
      <c r="H102" s="5">
        <v>0.75</v>
      </c>
      <c r="I102" s="48">
        <v>42124.617638888885</v>
      </c>
      <c r="J102" s="5" t="s">
        <v>775</v>
      </c>
      <c r="K102" s="5" t="s">
        <v>379</v>
      </c>
      <c r="N102" s="5" t="s">
        <v>283</v>
      </c>
      <c r="O102" s="5"/>
      <c r="Q102" s="106" t="str">
        <f>SUMIFS(CompletedWork,ClosedDate,AA2,ClosedDate,AA3,Tags,N102)</f>
        <v>9.75</v>
      </c>
      <c r="R102" s="106" t="str">
        <f>SUMIFS(CompletedWork,ClosedDate,AB2,ClosedDate,AB3,Tags,N102)</f>
        <v>4.5</v>
      </c>
      <c r="S102" s="106" t="str">
        <f>SUMIFS(CompletedWork,ClosedDate,AC2,ClosedDate,AC3,Tags,N102)</f>
        <v>6.5</v>
      </c>
      <c r="T102" s="78" t="str">
        <f>SUMIFS(CompletedWork,ClosedDate,AD2,ClosedDate,AD3,Tags,N102)</f>
        <v>10</v>
      </c>
      <c r="U102" s="78" t="str">
        <f>SUMIFS(CompletedWork,ClosedDate,AE2,ClosedDate,AE3,Tags,N102)</f>
        <v>2.25</v>
      </c>
      <c r="V102" s="78" t="str">
        <f>SUMIFS(CompletedWork,ClosedDate,AH3,Tags,N102)</f>
        <v>0</v>
      </c>
    </row>
    <row r="103">
      <c r="A103" s="5">
        <v>713.0</v>
      </c>
      <c r="B103" s="5" t="s">
        <v>220</v>
      </c>
      <c r="C103" s="5" t="s">
        <v>934</v>
      </c>
      <c r="D103" s="5" t="s">
        <v>163</v>
      </c>
      <c r="E103" s="5" t="s">
        <v>209</v>
      </c>
      <c r="F103" s="5">
        <v>1.5</v>
      </c>
      <c r="G103" s="5">
        <v>0.0</v>
      </c>
      <c r="H103" s="5">
        <v>1.5</v>
      </c>
      <c r="I103" s="48">
        <v>42124.00331018519</v>
      </c>
      <c r="J103" s="5" t="s">
        <v>775</v>
      </c>
      <c r="K103" s="5" t="s">
        <v>364</v>
      </c>
      <c r="N103" s="5" t="s">
        <v>292</v>
      </c>
      <c r="O103" s="5"/>
      <c r="Q103" s="106" t="str">
        <f>SUMIFS(CompletedWork,ClosedDate,AA2,ClosedDate,AA3,Tags,N103)</f>
        <v>1.4</v>
      </c>
      <c r="R103" s="106" t="str">
        <f>SUMIFS(CompletedWork,ClosedDate,AB2,ClosedDate,AB3,Tags,N103)</f>
        <v>3.75</v>
      </c>
      <c r="S103" s="106" t="str">
        <f>SUMIFS(CompletedWork,ClosedDate,AC2,ClosedDate,AC3,Tags,N103)</f>
        <v>1.5</v>
      </c>
      <c r="T103" s="78" t="str">
        <f>SUMIFS(CompletedWork,ClosedDate,AD2,ClosedDate,AD3,Tags,N103)</f>
        <v>4.56667</v>
      </c>
      <c r="U103" s="78" t="str">
        <f>SUMIFS(CompletedWork,ClosedDate,AE2,ClosedDate,AE3,Tags,N103)</f>
        <v>1.5</v>
      </c>
      <c r="V103" s="78" t="str">
        <f>SUMIFS(CompletedWork,ClosedDate,AH3,Tags,N103)</f>
        <v>0</v>
      </c>
    </row>
    <row r="104">
      <c r="A104" s="5">
        <v>657.0</v>
      </c>
      <c r="B104" s="5" t="s">
        <v>220</v>
      </c>
      <c r="C104" s="5" t="s">
        <v>946</v>
      </c>
      <c r="D104" s="5" t="s">
        <v>163</v>
      </c>
      <c r="E104" s="5" t="s">
        <v>209</v>
      </c>
      <c r="F104" s="5">
        <v>2.0</v>
      </c>
      <c r="G104" s="5">
        <v>0.0</v>
      </c>
      <c r="H104" s="5">
        <v>2.5</v>
      </c>
      <c r="I104" s="48">
        <v>42123.91931712963</v>
      </c>
      <c r="J104" s="5" t="s">
        <v>775</v>
      </c>
      <c r="K104" s="5" t="s">
        <v>364</v>
      </c>
      <c r="N104" s="5" t="s">
        <v>436</v>
      </c>
      <c r="O104" s="5"/>
      <c r="Q104" s="106" t="str">
        <f>SUMIFS(CompletedWork,ClosedDate,AA2,ClosedDate,AA3,Tags,N104)</f>
        <v>0</v>
      </c>
      <c r="R104" s="106" t="str">
        <f>SUMIFS(CompletedWork,ClosedDate,AB2,ClosedDate,AB3,Tags,N104)</f>
        <v>0</v>
      </c>
      <c r="S104" s="106" t="str">
        <f>SUMIFS(CompletedWork,ClosedDate,AC2,ClosedDate,AC3,Tags,N104)</f>
        <v>0</v>
      </c>
      <c r="T104" s="78" t="str">
        <f>SUMIFS(CompletedWork,ClosedDate,AD2,ClosedDate,AD3,Tags,N104)</f>
        <v>1.75</v>
      </c>
      <c r="U104" s="78" t="str">
        <f>SUMIFS(CompletedWork,ClosedDate,AE2,ClosedDate,AE3,Tags,N104)</f>
        <v>2.25</v>
      </c>
      <c r="V104" s="78" t="str">
        <f>SUMIFS(CompletedWork,ClosedDate,AH3,Tags,N104)</f>
        <v>0</v>
      </c>
    </row>
    <row r="105">
      <c r="A105" s="5">
        <v>654.0</v>
      </c>
      <c r="B105" s="5" t="s">
        <v>220</v>
      </c>
      <c r="C105" s="5" t="s">
        <v>952</v>
      </c>
      <c r="D105" s="5" t="s">
        <v>163</v>
      </c>
      <c r="E105" s="5" t="s">
        <v>191</v>
      </c>
      <c r="F105" s="5">
        <v>5.0</v>
      </c>
      <c r="G105" s="5">
        <v>3.5</v>
      </c>
      <c r="H105" s="5">
        <v>2.5</v>
      </c>
      <c r="I105" s="48">
        <v>42123.66846064815</v>
      </c>
      <c r="J105" s="5" t="s">
        <v>775</v>
      </c>
      <c r="K105" s="5" t="s">
        <v>364</v>
      </c>
      <c r="N105" s="5" t="s">
        <v>289</v>
      </c>
      <c r="O105" s="5"/>
      <c r="Q105" s="106" t="str">
        <f>SUMIFS(CompletedWork,ClosedDate,AA2,ClosedDate,AA3,Tags,N105)</f>
        <v>0</v>
      </c>
      <c r="R105" s="106" t="str">
        <f>SUMIFS(CompletedWork,ClosedDate,AB2,ClosedDate,AB3,Tags,N105)</f>
        <v>0</v>
      </c>
      <c r="S105" s="106" t="str">
        <f>SUMIFS(CompletedWork,ClosedDate,AC2,ClosedDate,AC3,Tags,N105)</f>
        <v>0</v>
      </c>
      <c r="T105" s="78" t="str">
        <f>SUMIFS(CompletedWork,ClosedDate,AD2,ClosedDate,AD3,Tags,N105)</f>
        <v>0</v>
      </c>
      <c r="U105" s="78" t="str">
        <f>SUMIFS(CompletedWork,ClosedDate,AE2,ClosedDate,AE3,Tags,N105)</f>
        <v>0</v>
      </c>
      <c r="V105" s="78" t="str">
        <f>SUMIFS(CompletedWork,ClosedDate,AH3,Tags,N105)</f>
        <v>0</v>
      </c>
    </row>
    <row r="106">
      <c r="A106" s="5">
        <v>711.0</v>
      </c>
      <c r="B106" s="5" t="s">
        <v>220</v>
      </c>
      <c r="C106" s="5" t="s">
        <v>953</v>
      </c>
      <c r="D106" s="5" t="s">
        <v>163</v>
      </c>
      <c r="E106" s="5" t="s">
        <v>191</v>
      </c>
      <c r="F106" s="5">
        <v>1.0</v>
      </c>
      <c r="G106" s="5">
        <v>0.0</v>
      </c>
      <c r="H106" s="5">
        <v>4.75</v>
      </c>
      <c r="I106" s="48">
        <v>42123.667546296296</v>
      </c>
      <c r="J106" s="5" t="s">
        <v>775</v>
      </c>
      <c r="K106" s="5" t="s">
        <v>364</v>
      </c>
      <c r="N106" s="5" t="s">
        <v>451</v>
      </c>
      <c r="O106" s="5"/>
      <c r="Q106" s="106" t="str">
        <f>SUMIFS(CompletedWork,ClosedDate,AA2,ClosedDate,AA3,Tags,N106)</f>
        <v>0</v>
      </c>
      <c r="R106" s="106" t="str">
        <f>SUMIFS(CompletedWork,ClosedDate,AB2,ClosedDate,AB3,Tags,N106)</f>
        <v>0</v>
      </c>
      <c r="S106" s="106" t="str">
        <f>SUMIFS(CompletedWork,ClosedDate,AC2,ClosedDate,AC3,Tags,N106)</f>
        <v>0</v>
      </c>
      <c r="T106" s="78" t="str">
        <f>SUMIFS(CompletedWork,ClosedDate,AD2,ClosedDate,AD3,Tags,N106)</f>
        <v>0</v>
      </c>
      <c r="U106" s="78" t="str">
        <f>SUMIFS(CompletedWork,ClosedDate,AE2,ClosedDate,AE3,Tags,N106)</f>
        <v>1.25</v>
      </c>
      <c r="V106" s="78" t="str">
        <f>SUMIFS(CompletedWork,ClosedDate,AH3,Tags,N106)</f>
        <v>0</v>
      </c>
    </row>
    <row r="107">
      <c r="A107" s="5">
        <v>613.0</v>
      </c>
      <c r="B107" s="5" t="s">
        <v>220</v>
      </c>
      <c r="C107" s="5" t="s">
        <v>981</v>
      </c>
      <c r="D107" s="5" t="s">
        <v>163</v>
      </c>
      <c r="E107" s="5" t="s">
        <v>209</v>
      </c>
      <c r="F107" s="5">
        <v>1.0</v>
      </c>
      <c r="G107" s="5">
        <v>0.0</v>
      </c>
      <c r="H107" s="5"/>
      <c r="I107" s="48">
        <v>42123.62590277778</v>
      </c>
      <c r="J107" s="5" t="s">
        <v>984</v>
      </c>
      <c r="K107" s="5" t="s">
        <v>468</v>
      </c>
      <c r="N107" s="5" t="s">
        <v>456</v>
      </c>
      <c r="O107" s="5"/>
      <c r="Q107" s="106" t="str">
        <f>SUMIFS(CompletedWork,ClosedDate,AA2,ClosedDate,AA3,Tags,N107)</f>
        <v>0</v>
      </c>
      <c r="R107" s="106" t="str">
        <f>SUMIFS(CompletedWork,ClosedDate,AB2,ClosedDate,AB3,Tags,N107)</f>
        <v>0</v>
      </c>
      <c r="S107" s="106" t="str">
        <f>SUMIFS(CompletedWork,ClosedDate,AC2,ClosedDate,AC3,Tags,N107)</f>
        <v>0</v>
      </c>
      <c r="T107" s="78" t="str">
        <f>SUMIFS(CompletedWork,ClosedDate,AD2,ClosedDate,AD3,Tags,N107)</f>
        <v>0</v>
      </c>
      <c r="U107" s="78" t="str">
        <f>SUMIFS(CompletedWork,ClosedDate,AE2,ClosedDate,AE3,Tags,N107)</f>
        <v>0</v>
      </c>
      <c r="V107" s="78" t="str">
        <f>SUMIFS(CompletedWork,ClosedDate,AH3,Tags,N107)</f>
        <v>0</v>
      </c>
    </row>
    <row r="108">
      <c r="A108" s="5">
        <v>678.0</v>
      </c>
      <c r="B108" s="5" t="s">
        <v>220</v>
      </c>
      <c r="C108" s="5" t="s">
        <v>993</v>
      </c>
      <c r="D108" s="5" t="s">
        <v>163</v>
      </c>
      <c r="E108" s="5" t="s">
        <v>209</v>
      </c>
      <c r="F108" s="5">
        <v>1.0</v>
      </c>
      <c r="G108" s="5">
        <v>0.0</v>
      </c>
      <c r="H108" s="5">
        <v>1.0</v>
      </c>
      <c r="I108" s="48">
        <v>42123.55472222222</v>
      </c>
      <c r="J108" s="5" t="s">
        <v>775</v>
      </c>
      <c r="K108" s="5" t="s">
        <v>364</v>
      </c>
      <c r="N108" s="93" t="s">
        <v>457</v>
      </c>
      <c r="O108" s="5"/>
      <c r="Q108" s="106" t="str">
        <f>SUMIFS(CompletedWork,ClosedDate,AA2,ClosedDate,AA3,Tags,N108)</f>
        <v>0</v>
      </c>
      <c r="R108" s="106" t="str">
        <f>SUMIFS(CompletedWork,ClosedDate,AB2,ClosedDate,AB3,Tags,N108)</f>
        <v>0</v>
      </c>
      <c r="S108" s="106" t="str">
        <f>SUMIFS(CompletedWork,ClosedDate,AC2,ClosedDate,AC3,Tags,N108)</f>
        <v>0.5</v>
      </c>
      <c r="T108" s="78" t="str">
        <f>SUMIFS(CompletedWork,ClosedDate,AD2,ClosedDate,AD3,Tags,N108)</f>
        <v>0</v>
      </c>
      <c r="U108" s="78" t="str">
        <f>SUMIFS(CompletedWork,ClosedDate,AE2,ClosedDate,AE3,Tags,N108)</f>
        <v>0</v>
      </c>
      <c r="V108" s="78" t="str">
        <f>SUMIFS(CompletedWork,ClosedDate,AH3,Tags,N108)</f>
        <v>0</v>
      </c>
    </row>
    <row r="109">
      <c r="A109" s="5">
        <v>717.0</v>
      </c>
      <c r="B109" s="5" t="s">
        <v>220</v>
      </c>
      <c r="C109" s="5" t="s">
        <v>999</v>
      </c>
      <c r="D109" s="5" t="s">
        <v>163</v>
      </c>
      <c r="E109" s="5" t="s">
        <v>76</v>
      </c>
      <c r="F109" s="5">
        <v>0.5</v>
      </c>
      <c r="G109" s="5">
        <v>0.0</v>
      </c>
      <c r="H109" s="5">
        <v>0.5</v>
      </c>
      <c r="I109" s="48">
        <v>42123.139131944445</v>
      </c>
      <c r="J109" s="5" t="s">
        <v>775</v>
      </c>
      <c r="K109" s="5" t="s">
        <v>292</v>
      </c>
      <c r="N109" s="5" t="s">
        <v>172</v>
      </c>
      <c r="O109" s="5"/>
      <c r="Q109" s="106" t="str">
        <f>SUMIFS(CompletedWork,ClosedDate,AA2,ClosedDate,AA3,Tags,N109)</f>
        <v>0</v>
      </c>
      <c r="R109" s="106" t="str">
        <f>SUMIFS(CompletedWork,ClosedDate,AB2,ClosedDate,AB3,Tags,N109)</f>
        <v>3</v>
      </c>
      <c r="S109" s="106" t="str">
        <f>SUMIFS(CompletedWork,ClosedDate,AC2,ClosedDate,AC3,Tags,N109)</f>
        <v>0</v>
      </c>
      <c r="T109" s="78" t="str">
        <f>SUMIFS(CompletedWork,ClosedDate,AD2,ClosedDate,AD3,Tags,N109)</f>
        <v>0</v>
      </c>
      <c r="U109" s="78" t="str">
        <f>SUMIFS(CompletedWork,ClosedDate,AE2,ClosedDate,AE3,Tags,N109)</f>
        <v>5</v>
      </c>
      <c r="V109" s="78" t="str">
        <f>SUMIFS(CompletedWork,ClosedDate,AH3,Tags,N109)</f>
        <v>0</v>
      </c>
    </row>
    <row r="110">
      <c r="A110" s="5">
        <v>716.0</v>
      </c>
      <c r="B110" s="5" t="s">
        <v>220</v>
      </c>
      <c r="C110" s="5" t="s">
        <v>1001</v>
      </c>
      <c r="D110" s="5" t="s">
        <v>163</v>
      </c>
      <c r="E110" s="5" t="s">
        <v>76</v>
      </c>
      <c r="F110" s="5">
        <v>1.25</v>
      </c>
      <c r="G110" s="5">
        <v>0.0</v>
      </c>
      <c r="H110" s="5">
        <v>1.25</v>
      </c>
      <c r="I110" s="48">
        <v>42123.12094907407</v>
      </c>
      <c r="J110" s="5" t="s">
        <v>775</v>
      </c>
      <c r="K110" s="5" t="s">
        <v>364</v>
      </c>
      <c r="N110" s="5" t="s">
        <v>468</v>
      </c>
      <c r="O110" s="5"/>
      <c r="Q110" s="80" t="str">
        <f>SUMIFS(CompletedWork,ClosedDate,AA2,ClosedDate,AA3,Tags,N110)</f>
        <v>2</v>
      </c>
      <c r="R110" s="80" t="str">
        <f>SUMIFS(CompletedWork,ClosedDate,AB2,ClosedDate,AB3,Tags,N110)</f>
        <v>5.11667</v>
      </c>
      <c r="S110" s="80" t="str">
        <f>SUMIFS(CompletedWork,ClosedDate,AC2,ClosedDate,AC3,Tags,N110)</f>
        <v>0</v>
      </c>
      <c r="T110" s="84" t="str">
        <f>SUMIFS(CompletedWork,ClosedDate,AD2,ClosedDate,AD3,Tags,N110)</f>
        <v>0.5</v>
      </c>
      <c r="U110" s="84" t="str">
        <f>SUMIFS(CompletedWork,ClosedDate,AE2,ClosedDate,AE3,Tags,N110)</f>
        <v>9.5</v>
      </c>
      <c r="V110" s="84" t="str">
        <f>SUMIFS(CompletedWork,ClosedDate,AH3,Tags,N110)</f>
        <v>0</v>
      </c>
    </row>
    <row r="111">
      <c r="A111" s="5">
        <v>712.0</v>
      </c>
      <c r="B111" s="5" t="s">
        <v>220</v>
      </c>
      <c r="C111" s="5" t="s">
        <v>1001</v>
      </c>
      <c r="D111" s="5" t="s">
        <v>163</v>
      </c>
      <c r="E111" s="5" t="s">
        <v>209</v>
      </c>
      <c r="F111" s="5">
        <v>1.25</v>
      </c>
      <c r="G111" s="5">
        <v>0.0</v>
      </c>
      <c r="H111" s="5">
        <v>1.25</v>
      </c>
      <c r="I111" s="48">
        <v>42122.753645833334</v>
      </c>
      <c r="J111" s="5" t="s">
        <v>775</v>
      </c>
      <c r="K111" s="5" t="s">
        <v>349</v>
      </c>
      <c r="Q111" s="3"/>
      <c r="R111" s="3"/>
      <c r="S111" s="3"/>
    </row>
    <row r="112">
      <c r="A112" s="5">
        <v>706.0</v>
      </c>
      <c r="B112" s="5" t="s">
        <v>220</v>
      </c>
      <c r="C112" s="5" t="s">
        <v>1001</v>
      </c>
      <c r="D112" s="5" t="s">
        <v>163</v>
      </c>
      <c r="E112" s="5" t="s">
        <v>191</v>
      </c>
      <c r="F112" s="5">
        <v>1.25</v>
      </c>
      <c r="G112" s="5">
        <v>0.0</v>
      </c>
      <c r="H112" s="5">
        <v>1.25</v>
      </c>
      <c r="I112" s="48">
        <v>42122.75292824074</v>
      </c>
      <c r="J112" s="5" t="s">
        <v>775</v>
      </c>
      <c r="K112" s="5" t="s">
        <v>349</v>
      </c>
      <c r="N112" s="5" t="s">
        <v>44</v>
      </c>
      <c r="Q112" s="107" t="str">
        <f t="shared" ref="Q112:V112" si="6">SUM(Q95:Q109)</f>
        <v>53.63</v>
      </c>
      <c r="R112" s="107" t="str">
        <f t="shared" si="6"/>
        <v>42.016667</v>
      </c>
      <c r="S112" s="107" t="str">
        <f t="shared" si="6"/>
        <v>70.66</v>
      </c>
      <c r="T112" s="5" t="str">
        <f t="shared" si="6"/>
        <v>53.4</v>
      </c>
      <c r="U112" s="5" t="str">
        <f t="shared" si="6"/>
        <v>96.7167</v>
      </c>
      <c r="V112" s="5" t="str">
        <f t="shared" si="6"/>
        <v>0</v>
      </c>
    </row>
    <row r="113">
      <c r="A113" s="5">
        <v>679.0</v>
      </c>
      <c r="B113" s="5" t="s">
        <v>220</v>
      </c>
      <c r="C113" s="5" t="s">
        <v>1007</v>
      </c>
      <c r="D113" s="5" t="s">
        <v>163</v>
      </c>
      <c r="E113" s="5" t="s">
        <v>191</v>
      </c>
      <c r="F113" s="5">
        <v>0.5</v>
      </c>
      <c r="G113" s="5">
        <v>0.0</v>
      </c>
      <c r="H113" s="5">
        <v>0.75</v>
      </c>
      <c r="I113" s="48">
        <v>42122.49013888889</v>
      </c>
      <c r="J113" s="5" t="s">
        <v>775</v>
      </c>
      <c r="K113" s="5" t="s">
        <v>364</v>
      </c>
      <c r="N113" s="5"/>
      <c r="Q113" s="70"/>
    </row>
    <row r="114">
      <c r="A114" s="5">
        <v>710.0</v>
      </c>
      <c r="B114" s="5" t="s">
        <v>220</v>
      </c>
      <c r="C114" s="5" t="s">
        <v>1008</v>
      </c>
      <c r="D114" s="5" t="s">
        <v>163</v>
      </c>
      <c r="E114" s="5" t="s">
        <v>76</v>
      </c>
      <c r="F114" s="5">
        <v>0.45</v>
      </c>
      <c r="G114" s="5">
        <v>0.0</v>
      </c>
      <c r="H114" s="5">
        <v>0.45</v>
      </c>
      <c r="I114" s="48">
        <v>42122.25604166667</v>
      </c>
      <c r="J114" s="5" t="s">
        <v>101</v>
      </c>
      <c r="K114" s="5" t="s">
        <v>292</v>
      </c>
    </row>
    <row r="115">
      <c r="A115" s="5">
        <v>703.0</v>
      </c>
      <c r="B115" s="5" t="s">
        <v>220</v>
      </c>
      <c r="C115" s="5" t="s">
        <v>1009</v>
      </c>
      <c r="D115" s="5" t="s">
        <v>163</v>
      </c>
      <c r="E115" s="5" t="s">
        <v>209</v>
      </c>
      <c r="F115" s="5">
        <v>1.25</v>
      </c>
      <c r="G115" s="5">
        <v>0.0</v>
      </c>
      <c r="H115" s="5">
        <v>1.25</v>
      </c>
      <c r="I115" s="48">
        <v>42117.757268518515</v>
      </c>
      <c r="J115" s="5" t="s">
        <v>775</v>
      </c>
      <c r="K115" s="5" t="s">
        <v>283</v>
      </c>
      <c r="N115" s="5"/>
    </row>
    <row r="116">
      <c r="A116" s="5">
        <v>704.0</v>
      </c>
      <c r="B116" s="5" t="s">
        <v>220</v>
      </c>
      <c r="C116" s="5" t="s">
        <v>1009</v>
      </c>
      <c r="D116" s="5" t="s">
        <v>163</v>
      </c>
      <c r="E116" s="5" t="s">
        <v>76</v>
      </c>
      <c r="F116" s="5">
        <v>1.25</v>
      </c>
      <c r="G116" s="5">
        <v>0.0</v>
      </c>
      <c r="H116" s="5">
        <v>1.25</v>
      </c>
      <c r="I116" s="48">
        <v>42117.75708333333</v>
      </c>
      <c r="J116" s="5" t="s">
        <v>775</v>
      </c>
      <c r="K116" s="5" t="s">
        <v>283</v>
      </c>
    </row>
    <row r="117">
      <c r="A117" s="5">
        <v>702.0</v>
      </c>
      <c r="B117" s="5" t="s">
        <v>220</v>
      </c>
      <c r="C117" s="5" t="s">
        <v>1009</v>
      </c>
      <c r="D117" s="5" t="s">
        <v>163</v>
      </c>
      <c r="E117" s="5" t="s">
        <v>191</v>
      </c>
      <c r="F117" s="5">
        <v>1.25</v>
      </c>
      <c r="G117" s="5">
        <v>0.0</v>
      </c>
      <c r="H117" s="5">
        <v>1.25</v>
      </c>
      <c r="I117" s="48">
        <v>42117.7569212963</v>
      </c>
      <c r="J117" s="5" t="s">
        <v>775</v>
      </c>
      <c r="K117" s="5" t="s">
        <v>283</v>
      </c>
    </row>
    <row r="118">
      <c r="A118" s="5">
        <v>665.0</v>
      </c>
      <c r="B118" s="5" t="s">
        <v>220</v>
      </c>
      <c r="C118" s="5" t="s">
        <v>1010</v>
      </c>
      <c r="D118" s="5" t="s">
        <v>163</v>
      </c>
      <c r="E118" s="5" t="s">
        <v>191</v>
      </c>
      <c r="F118" s="5">
        <v>0.75</v>
      </c>
      <c r="G118" s="5">
        <v>0.0</v>
      </c>
      <c r="H118" s="5">
        <v>3.25</v>
      </c>
      <c r="I118" s="48">
        <v>42117.67457175926</v>
      </c>
      <c r="J118" s="5" t="s">
        <v>775</v>
      </c>
      <c r="K118" s="5" t="s">
        <v>259</v>
      </c>
    </row>
    <row r="119">
      <c r="A119" s="5">
        <v>701.0</v>
      </c>
      <c r="B119" s="5" t="s">
        <v>220</v>
      </c>
      <c r="C119" s="5" t="s">
        <v>1011</v>
      </c>
      <c r="D119" s="5" t="s">
        <v>163</v>
      </c>
      <c r="E119" s="5" t="s">
        <v>191</v>
      </c>
      <c r="F119" s="5">
        <v>1.5</v>
      </c>
      <c r="G119" s="5">
        <v>0.0</v>
      </c>
      <c r="H119" s="5">
        <v>1.5</v>
      </c>
      <c r="I119" s="48">
        <v>42117.673472222225</v>
      </c>
      <c r="J119" s="5" t="s">
        <v>775</v>
      </c>
      <c r="K119" s="5" t="s">
        <v>364</v>
      </c>
    </row>
    <row r="120">
      <c r="A120" s="5">
        <v>700.0</v>
      </c>
      <c r="B120" s="5" t="s">
        <v>220</v>
      </c>
      <c r="C120" s="5" t="s">
        <v>1012</v>
      </c>
      <c r="D120" s="5" t="s">
        <v>163</v>
      </c>
      <c r="E120" s="5" t="s">
        <v>76</v>
      </c>
      <c r="F120" s="5">
        <v>1.5</v>
      </c>
      <c r="G120" s="5">
        <v>0.0</v>
      </c>
      <c r="H120" s="5">
        <v>1.5</v>
      </c>
      <c r="I120" s="48">
        <v>42116.497881944444</v>
      </c>
      <c r="J120" s="5" t="s">
        <v>775</v>
      </c>
      <c r="K120" s="5" t="s">
        <v>375</v>
      </c>
    </row>
    <row r="121">
      <c r="A121" s="5">
        <v>695.0</v>
      </c>
      <c r="B121" s="5" t="s">
        <v>220</v>
      </c>
      <c r="C121" s="5" t="s">
        <v>1013</v>
      </c>
      <c r="D121" s="5" t="s">
        <v>163</v>
      </c>
      <c r="E121" s="5" t="s">
        <v>191</v>
      </c>
      <c r="F121" s="5">
        <v>1.25</v>
      </c>
      <c r="G121" s="5">
        <v>0.0</v>
      </c>
      <c r="H121" s="5">
        <v>1.25</v>
      </c>
      <c r="I121" s="48">
        <v>42115.93430555556</v>
      </c>
      <c r="J121" s="5" t="s">
        <v>775</v>
      </c>
      <c r="K121" s="5" t="s">
        <v>283</v>
      </c>
    </row>
    <row r="122">
      <c r="A122" s="5">
        <v>694.0</v>
      </c>
      <c r="B122" s="5" t="s">
        <v>220</v>
      </c>
      <c r="C122" s="5" t="s">
        <v>1014</v>
      </c>
      <c r="D122" s="5" t="s">
        <v>163</v>
      </c>
      <c r="E122" s="5" t="s">
        <v>209</v>
      </c>
      <c r="F122" s="5">
        <v>1.25</v>
      </c>
      <c r="G122" s="5">
        <v>0.0</v>
      </c>
      <c r="H122" s="5">
        <v>1.25</v>
      </c>
      <c r="I122" s="48">
        <v>42115.71822916667</v>
      </c>
      <c r="J122" s="5" t="s">
        <v>775</v>
      </c>
      <c r="K122" s="5" t="s">
        <v>283</v>
      </c>
    </row>
    <row r="123">
      <c r="A123" s="5">
        <v>688.0</v>
      </c>
      <c r="B123" s="5" t="s">
        <v>220</v>
      </c>
      <c r="C123" s="5" t="s">
        <v>1015</v>
      </c>
      <c r="D123" s="5" t="s">
        <v>163</v>
      </c>
      <c r="E123" s="5" t="s">
        <v>76</v>
      </c>
      <c r="F123" s="5">
        <v>0.5</v>
      </c>
      <c r="G123" s="5">
        <v>0.0</v>
      </c>
      <c r="H123" s="5">
        <v>0.5</v>
      </c>
      <c r="I123" s="48">
        <v>42114.85957175926</v>
      </c>
      <c r="J123" s="5" t="s">
        <v>775</v>
      </c>
      <c r="K123" s="5" t="s">
        <v>349</v>
      </c>
    </row>
    <row r="124">
      <c r="A124" s="5">
        <v>689.0</v>
      </c>
      <c r="B124" s="5" t="s">
        <v>220</v>
      </c>
      <c r="C124" s="5" t="s">
        <v>1015</v>
      </c>
      <c r="D124" s="5" t="s">
        <v>163</v>
      </c>
      <c r="E124" s="5" t="s">
        <v>209</v>
      </c>
      <c r="F124" s="5">
        <v>0.5</v>
      </c>
      <c r="G124" s="5">
        <v>0.0</v>
      </c>
      <c r="H124" s="5">
        <v>0.5</v>
      </c>
      <c r="I124" s="48">
        <v>42114.859456018516</v>
      </c>
      <c r="J124" s="5" t="s">
        <v>775</v>
      </c>
      <c r="K124" s="5" t="s">
        <v>349</v>
      </c>
    </row>
    <row r="125">
      <c r="A125" s="5">
        <v>687.0</v>
      </c>
      <c r="B125" s="5" t="s">
        <v>220</v>
      </c>
      <c r="C125" s="5" t="s">
        <v>1015</v>
      </c>
      <c r="D125" s="5" t="s">
        <v>163</v>
      </c>
      <c r="E125" s="5" t="s">
        <v>191</v>
      </c>
      <c r="F125" s="5">
        <v>0.5</v>
      </c>
      <c r="G125" s="5">
        <v>0.0</v>
      </c>
      <c r="H125" s="5">
        <v>0.5</v>
      </c>
      <c r="I125" s="48">
        <v>42114.85927083333</v>
      </c>
      <c r="J125" s="5" t="s">
        <v>775</v>
      </c>
      <c r="K125" s="5" t="s">
        <v>349</v>
      </c>
    </row>
    <row r="126">
      <c r="A126" s="5">
        <v>690.0</v>
      </c>
      <c r="B126" s="5" t="s">
        <v>220</v>
      </c>
      <c r="C126" s="5" t="s">
        <v>1015</v>
      </c>
      <c r="D126" s="5" t="s">
        <v>163</v>
      </c>
      <c r="E126" s="5" t="s">
        <v>211</v>
      </c>
      <c r="F126" s="5">
        <v>0.5</v>
      </c>
      <c r="G126" s="5">
        <v>0.0</v>
      </c>
      <c r="H126" s="5">
        <v>0.5</v>
      </c>
      <c r="I126" s="48">
        <v>42114.85915509259</v>
      </c>
      <c r="J126" s="5" t="s">
        <v>775</v>
      </c>
      <c r="K126" s="5" t="s">
        <v>349</v>
      </c>
    </row>
    <row r="127">
      <c r="A127" s="5">
        <v>686.0</v>
      </c>
      <c r="B127" s="5" t="s">
        <v>220</v>
      </c>
      <c r="C127" s="5" t="s">
        <v>1023</v>
      </c>
      <c r="D127" s="5" t="s">
        <v>163</v>
      </c>
      <c r="E127" s="5" t="s">
        <v>191</v>
      </c>
      <c r="F127" s="5">
        <v>3.0</v>
      </c>
      <c r="G127" s="5">
        <v>0.0</v>
      </c>
      <c r="H127" s="5">
        <v>4.0</v>
      </c>
      <c r="I127" s="48">
        <v>42114.85769675926</v>
      </c>
      <c r="J127" s="5" t="s">
        <v>775</v>
      </c>
      <c r="K127" s="5" t="s">
        <v>375</v>
      </c>
    </row>
    <row r="128">
      <c r="A128" s="5">
        <v>685.0</v>
      </c>
      <c r="B128" s="5" t="s">
        <v>220</v>
      </c>
      <c r="C128" s="5" t="s">
        <v>1024</v>
      </c>
      <c r="D128" s="5" t="s">
        <v>163</v>
      </c>
      <c r="E128" s="5" t="s">
        <v>191</v>
      </c>
      <c r="F128" s="5">
        <v>1.0</v>
      </c>
      <c r="G128" s="5">
        <v>0.0</v>
      </c>
      <c r="H128" s="5">
        <v>2.0</v>
      </c>
      <c r="I128" s="48">
        <v>42114.856828703705</v>
      </c>
      <c r="J128" s="5" t="s">
        <v>775</v>
      </c>
      <c r="K128" s="5" t="s">
        <v>375</v>
      </c>
    </row>
    <row r="129">
      <c r="A129" s="5">
        <v>651.0</v>
      </c>
      <c r="B129" s="5" t="s">
        <v>220</v>
      </c>
      <c r="C129" s="5" t="s">
        <v>1025</v>
      </c>
      <c r="D129" s="5" t="s">
        <v>163</v>
      </c>
      <c r="E129" s="5" t="s">
        <v>209</v>
      </c>
      <c r="F129" s="5">
        <v>1.25</v>
      </c>
      <c r="G129" s="5">
        <v>0.0</v>
      </c>
      <c r="H129" s="5">
        <v>1.25</v>
      </c>
      <c r="I129" s="48">
        <v>42114.72975694444</v>
      </c>
      <c r="J129" s="5" t="s">
        <v>984</v>
      </c>
      <c r="K129" s="5" t="s">
        <v>283</v>
      </c>
    </row>
    <row r="130">
      <c r="A130" s="5">
        <v>684.0</v>
      </c>
      <c r="B130" s="5" t="s">
        <v>220</v>
      </c>
      <c r="C130" s="5" t="s">
        <v>1026</v>
      </c>
      <c r="D130" s="5" t="s">
        <v>163</v>
      </c>
      <c r="E130" s="5" t="s">
        <v>76</v>
      </c>
      <c r="F130" s="5">
        <v>3.0</v>
      </c>
      <c r="G130" s="5">
        <v>0.0</v>
      </c>
      <c r="H130" s="5">
        <v>4.0</v>
      </c>
      <c r="I130" s="48">
        <v>42114.41516203704</v>
      </c>
      <c r="J130" s="5" t="s">
        <v>775</v>
      </c>
      <c r="K130" s="5" t="s">
        <v>349</v>
      </c>
    </row>
    <row r="131">
      <c r="A131" s="5">
        <v>680.0</v>
      </c>
      <c r="B131" s="5" t="s">
        <v>220</v>
      </c>
      <c r="C131" s="5" t="s">
        <v>1027</v>
      </c>
      <c r="D131" s="5" t="s">
        <v>163</v>
      </c>
      <c r="E131" s="5" t="s">
        <v>76</v>
      </c>
      <c r="F131" s="5">
        <v>2.0</v>
      </c>
      <c r="G131" s="5">
        <v>0.0</v>
      </c>
      <c r="H131" s="5">
        <v>1.5</v>
      </c>
      <c r="I131" s="48">
        <v>42114.41475694445</v>
      </c>
      <c r="J131" s="5" t="s">
        <v>775</v>
      </c>
      <c r="K131" s="5" t="s">
        <v>364</v>
      </c>
    </row>
    <row r="132">
      <c r="A132" s="5">
        <v>681.0</v>
      </c>
      <c r="B132" s="5" t="s">
        <v>220</v>
      </c>
      <c r="C132" s="5" t="s">
        <v>1028</v>
      </c>
      <c r="D132" s="5" t="s">
        <v>163</v>
      </c>
      <c r="E132" s="5" t="s">
        <v>191</v>
      </c>
      <c r="F132" s="5">
        <v>0.5</v>
      </c>
      <c r="G132" s="5">
        <v>0.0</v>
      </c>
      <c r="H132" s="5">
        <v>0.25</v>
      </c>
      <c r="I132" s="48">
        <v>42114.400821759256</v>
      </c>
      <c r="J132" s="5" t="s">
        <v>775</v>
      </c>
      <c r="K132" s="5" t="s">
        <v>364</v>
      </c>
    </row>
    <row r="133">
      <c r="A133" s="5">
        <v>674.0</v>
      </c>
      <c r="B133" s="5" t="s">
        <v>220</v>
      </c>
      <c r="C133" s="5" t="s">
        <v>1029</v>
      </c>
      <c r="D133" s="5" t="s">
        <v>163</v>
      </c>
      <c r="E133" s="5" t="s">
        <v>191</v>
      </c>
      <c r="F133" s="5">
        <v>3.0</v>
      </c>
      <c r="G133" s="5">
        <v>0.0</v>
      </c>
      <c r="H133" s="5">
        <v>4.5</v>
      </c>
      <c r="I133" s="48">
        <v>42113.837847222225</v>
      </c>
      <c r="J133" s="5" t="s">
        <v>775</v>
      </c>
      <c r="K133" s="5" t="s">
        <v>349</v>
      </c>
    </row>
    <row r="134">
      <c r="A134" s="5">
        <v>675.0</v>
      </c>
      <c r="B134" s="5" t="s">
        <v>220</v>
      </c>
      <c r="C134" s="5" t="s">
        <v>1030</v>
      </c>
      <c r="D134" s="5" t="s">
        <v>163</v>
      </c>
      <c r="E134" s="5" t="s">
        <v>191</v>
      </c>
      <c r="F134" s="5">
        <v>1.0</v>
      </c>
      <c r="G134" s="5">
        <v>0.0</v>
      </c>
      <c r="H134" s="5">
        <v>1.5</v>
      </c>
      <c r="I134" s="48">
        <v>42112.66894675926</v>
      </c>
      <c r="J134" s="5" t="s">
        <v>775</v>
      </c>
      <c r="K134" s="5" t="s">
        <v>375</v>
      </c>
    </row>
    <row r="135">
      <c r="A135" s="5">
        <v>645.0</v>
      </c>
      <c r="B135" s="5" t="s">
        <v>220</v>
      </c>
      <c r="C135" s="5" t="s">
        <v>1031</v>
      </c>
      <c r="D135" s="5" t="s">
        <v>163</v>
      </c>
      <c r="E135" s="5" t="s">
        <v>191</v>
      </c>
      <c r="F135" s="5">
        <v>1.25</v>
      </c>
      <c r="G135" s="5">
        <v>0.0</v>
      </c>
      <c r="H135" s="5">
        <v>1.25</v>
      </c>
      <c r="I135" s="48">
        <v>42112.6387962963</v>
      </c>
      <c r="J135" s="5" t="s">
        <v>984</v>
      </c>
      <c r="K135" s="5" t="s">
        <v>283</v>
      </c>
    </row>
    <row r="136">
      <c r="A136" s="5">
        <v>667.0</v>
      </c>
      <c r="B136" s="5" t="s">
        <v>220</v>
      </c>
      <c r="C136" s="5" t="s">
        <v>921</v>
      </c>
      <c r="D136" s="5" t="s">
        <v>163</v>
      </c>
      <c r="E136" s="5" t="s">
        <v>191</v>
      </c>
      <c r="F136" s="5">
        <v>2.5</v>
      </c>
      <c r="G136" s="5">
        <v>0.0</v>
      </c>
      <c r="H136" s="5">
        <v>2.0</v>
      </c>
      <c r="I136" s="48">
        <v>42112.63863425926</v>
      </c>
      <c r="J136" s="5" t="s">
        <v>984</v>
      </c>
      <c r="K136" s="5" t="s">
        <v>379</v>
      </c>
    </row>
    <row r="137">
      <c r="A137" s="5">
        <v>669.0</v>
      </c>
      <c r="B137" s="5" t="s">
        <v>220</v>
      </c>
      <c r="C137" s="5" t="s">
        <v>1032</v>
      </c>
      <c r="D137" s="5" t="s">
        <v>163</v>
      </c>
      <c r="E137" s="5" t="s">
        <v>191</v>
      </c>
      <c r="F137" s="5">
        <v>1.0</v>
      </c>
      <c r="G137" s="5">
        <v>0.0</v>
      </c>
      <c r="H137" s="5">
        <v>1.25</v>
      </c>
      <c r="I137" s="48">
        <v>42112.63849537037</v>
      </c>
      <c r="J137" s="5" t="s">
        <v>101</v>
      </c>
      <c r="K137" s="5" t="s">
        <v>379</v>
      </c>
    </row>
    <row r="138">
      <c r="A138" s="5">
        <v>25.0</v>
      </c>
      <c r="B138" s="5" t="s">
        <v>220</v>
      </c>
      <c r="C138" s="5" t="s">
        <v>1033</v>
      </c>
      <c r="D138" s="5" t="s">
        <v>163</v>
      </c>
      <c r="E138" s="5" t="s">
        <v>76</v>
      </c>
      <c r="F138" s="5"/>
      <c r="G138" s="5"/>
      <c r="H138" s="5"/>
      <c r="I138" s="48">
        <v>42112.41128472222</v>
      </c>
      <c r="J138" s="5" t="s">
        <v>659</v>
      </c>
      <c r="K138" s="5" t="s">
        <v>457</v>
      </c>
    </row>
    <row r="139">
      <c r="A139" s="5">
        <v>26.0</v>
      </c>
      <c r="B139" s="5" t="s">
        <v>220</v>
      </c>
      <c r="C139" s="5" t="s">
        <v>1034</v>
      </c>
      <c r="D139" s="5" t="s">
        <v>163</v>
      </c>
      <c r="E139" s="5" t="s">
        <v>76</v>
      </c>
      <c r="F139" s="5"/>
      <c r="G139" s="5"/>
      <c r="H139" s="5"/>
      <c r="I139" s="48">
        <v>42112.41128472222</v>
      </c>
      <c r="J139" s="5" t="s">
        <v>659</v>
      </c>
      <c r="K139" s="5" t="s">
        <v>457</v>
      </c>
    </row>
    <row r="140">
      <c r="A140" s="5">
        <v>512.0</v>
      </c>
      <c r="B140" s="5" t="s">
        <v>220</v>
      </c>
      <c r="C140" s="5" t="s">
        <v>1035</v>
      </c>
      <c r="D140" s="5" t="s">
        <v>163</v>
      </c>
      <c r="E140" s="5" t="s">
        <v>76</v>
      </c>
      <c r="F140" s="5">
        <v>1.25</v>
      </c>
      <c r="G140" s="5">
        <v>0.0</v>
      </c>
      <c r="H140" s="5">
        <v>2.0</v>
      </c>
      <c r="I140" s="48">
        <v>42112.410949074074</v>
      </c>
      <c r="J140" s="5" t="s">
        <v>101</v>
      </c>
      <c r="K140" s="5" t="s">
        <v>283</v>
      </c>
    </row>
    <row r="141">
      <c r="A141" s="5">
        <v>546.0</v>
      </c>
      <c r="B141" s="5" t="s">
        <v>220</v>
      </c>
      <c r="C141" s="5" t="s">
        <v>1036</v>
      </c>
      <c r="D141" s="5" t="s">
        <v>163</v>
      </c>
      <c r="E141" s="5" t="s">
        <v>76</v>
      </c>
      <c r="F141" s="5">
        <v>2.0</v>
      </c>
      <c r="G141" s="5">
        <v>2.0</v>
      </c>
      <c r="H141" s="5">
        <v>0.0</v>
      </c>
      <c r="I141" s="48">
        <v>42112.410787037035</v>
      </c>
      <c r="J141" s="5" t="s">
        <v>1037</v>
      </c>
      <c r="K141" s="5" t="s">
        <v>468</v>
      </c>
    </row>
    <row r="142">
      <c r="A142" s="5">
        <v>644.0</v>
      </c>
      <c r="B142" s="5" t="s">
        <v>220</v>
      </c>
      <c r="C142" s="5" t="s">
        <v>1025</v>
      </c>
      <c r="D142" s="5" t="s">
        <v>163</v>
      </c>
      <c r="E142" s="5" t="s">
        <v>76</v>
      </c>
      <c r="F142" s="5">
        <v>1.25</v>
      </c>
      <c r="G142" s="5">
        <v>0.0</v>
      </c>
      <c r="H142" s="5">
        <v>1.25</v>
      </c>
      <c r="I142" s="48">
        <v>42112.4106712963</v>
      </c>
      <c r="J142" s="5" t="s">
        <v>984</v>
      </c>
      <c r="K142" s="5" t="s">
        <v>283</v>
      </c>
    </row>
    <row r="143">
      <c r="A143" s="5">
        <v>629.0</v>
      </c>
      <c r="B143" s="5" t="s">
        <v>492</v>
      </c>
      <c r="C143" s="5" t="s">
        <v>1038</v>
      </c>
      <c r="D143" s="5" t="s">
        <v>163</v>
      </c>
      <c r="E143" s="5" t="s">
        <v>209</v>
      </c>
      <c r="F143" s="5"/>
      <c r="G143" s="5"/>
      <c r="H143" s="5"/>
      <c r="I143" s="48">
        <v>42112.4071412037</v>
      </c>
      <c r="J143" s="5" t="s">
        <v>984</v>
      </c>
      <c r="K143" s="5"/>
    </row>
    <row r="144">
      <c r="A144" s="5">
        <v>660.0</v>
      </c>
      <c r="B144" s="5" t="s">
        <v>220</v>
      </c>
      <c r="C144" s="5" t="s">
        <v>364</v>
      </c>
      <c r="D144" s="5" t="s">
        <v>163</v>
      </c>
      <c r="E144" s="5" t="s">
        <v>209</v>
      </c>
      <c r="F144" s="5">
        <v>5.0</v>
      </c>
      <c r="G144" s="5">
        <v>0.0</v>
      </c>
      <c r="H144" s="5">
        <v>3.5</v>
      </c>
      <c r="I144" s="48">
        <v>42108.88927083334</v>
      </c>
      <c r="J144" s="5" t="s">
        <v>984</v>
      </c>
      <c r="K144" s="5" t="s">
        <v>364</v>
      </c>
    </row>
    <row r="145">
      <c r="A145" s="5">
        <v>659.0</v>
      </c>
      <c r="B145" s="5" t="s">
        <v>220</v>
      </c>
      <c r="C145" s="5" t="s">
        <v>1041</v>
      </c>
      <c r="D145" s="5" t="s">
        <v>163</v>
      </c>
      <c r="E145" s="5" t="s">
        <v>209</v>
      </c>
      <c r="F145" s="5">
        <v>2.0</v>
      </c>
      <c r="G145" s="5">
        <v>0.0</v>
      </c>
      <c r="H145" s="5">
        <v>1.0</v>
      </c>
      <c r="I145" s="48">
        <v>42107.97078703704</v>
      </c>
      <c r="J145" s="5" t="s">
        <v>984</v>
      </c>
      <c r="K145" s="5" t="s">
        <v>330</v>
      </c>
    </row>
    <row r="146">
      <c r="A146" s="5">
        <v>619.0</v>
      </c>
      <c r="B146" s="5" t="s">
        <v>492</v>
      </c>
      <c r="C146" s="5" t="s">
        <v>1042</v>
      </c>
      <c r="D146" s="5" t="s">
        <v>163</v>
      </c>
      <c r="E146" s="5" t="s">
        <v>191</v>
      </c>
      <c r="F146" s="5"/>
      <c r="G146" s="5"/>
      <c r="H146" s="5"/>
      <c r="I146" s="48">
        <v>42112.40699074074</v>
      </c>
      <c r="J146" s="5" t="s">
        <v>984</v>
      </c>
      <c r="K146" s="5"/>
    </row>
    <row r="147">
      <c r="A147" s="5">
        <v>633.0</v>
      </c>
      <c r="B147" s="5" t="s">
        <v>220</v>
      </c>
      <c r="C147" s="5" t="s">
        <v>1043</v>
      </c>
      <c r="D147" s="5" t="s">
        <v>163</v>
      </c>
      <c r="E147" s="5" t="s">
        <v>191</v>
      </c>
      <c r="F147" s="5">
        <v>1.0</v>
      </c>
      <c r="G147" s="5">
        <v>0.0</v>
      </c>
      <c r="H147" s="5">
        <v>6.5</v>
      </c>
      <c r="I147" s="48">
        <v>42108.50021990741</v>
      </c>
      <c r="J147" s="5" t="s">
        <v>984</v>
      </c>
      <c r="K147" s="5" t="s">
        <v>468</v>
      </c>
    </row>
    <row r="148">
      <c r="A148" s="5">
        <v>631.0</v>
      </c>
      <c r="B148" s="5" t="s">
        <v>220</v>
      </c>
      <c r="C148" s="5" t="s">
        <v>364</v>
      </c>
      <c r="D148" s="5" t="s">
        <v>163</v>
      </c>
      <c r="E148" s="5" t="s">
        <v>191</v>
      </c>
      <c r="F148" s="5">
        <v>5.0</v>
      </c>
      <c r="G148" s="5">
        <v>0.0</v>
      </c>
      <c r="H148" s="5">
        <v>7.5</v>
      </c>
      <c r="I148" s="48">
        <v>42107.96818287037</v>
      </c>
      <c r="J148" s="5" t="s">
        <v>984</v>
      </c>
      <c r="K148" s="5" t="s">
        <v>364</v>
      </c>
    </row>
    <row r="149">
      <c r="A149" s="5">
        <v>630.0</v>
      </c>
      <c r="B149" s="5" t="s">
        <v>220</v>
      </c>
      <c r="C149" s="5" t="s">
        <v>1044</v>
      </c>
      <c r="D149" s="5" t="s">
        <v>163</v>
      </c>
      <c r="E149" s="5" t="s">
        <v>191</v>
      </c>
      <c r="F149" s="5">
        <v>1.0</v>
      </c>
      <c r="G149" s="5">
        <v>0.0</v>
      </c>
      <c r="H149" s="5">
        <v>1.0</v>
      </c>
      <c r="I149" s="48">
        <v>42107.81555555556</v>
      </c>
      <c r="J149" s="5" t="s">
        <v>984</v>
      </c>
      <c r="K149" s="5" t="s">
        <v>393</v>
      </c>
    </row>
    <row r="150">
      <c r="A150" s="5">
        <v>36.0</v>
      </c>
      <c r="B150" s="5" t="s">
        <v>492</v>
      </c>
      <c r="C150" s="5" t="s">
        <v>1045</v>
      </c>
      <c r="D150" s="5" t="s">
        <v>163</v>
      </c>
      <c r="E150" s="5" t="s">
        <v>211</v>
      </c>
      <c r="F150" s="5"/>
      <c r="G150" s="5"/>
      <c r="H150" s="5"/>
      <c r="I150" s="48">
        <v>42112.406805555554</v>
      </c>
      <c r="J150" s="5" t="s">
        <v>984</v>
      </c>
      <c r="K150" s="5"/>
    </row>
    <row r="151">
      <c r="A151" s="5">
        <v>467.0</v>
      </c>
      <c r="B151" s="5" t="s">
        <v>220</v>
      </c>
      <c r="C151" s="5" t="s">
        <v>1046</v>
      </c>
      <c r="D151" s="5" t="s">
        <v>163</v>
      </c>
      <c r="E151" s="5"/>
      <c r="F151" s="5">
        <v>1.0</v>
      </c>
      <c r="G151" s="5">
        <v>0.0</v>
      </c>
      <c r="H151" s="5">
        <v>2.0</v>
      </c>
      <c r="I151" s="48">
        <v>42108.35800925926</v>
      </c>
      <c r="J151" s="5" t="s">
        <v>984</v>
      </c>
      <c r="K151" s="5"/>
    </row>
    <row r="152">
      <c r="A152" s="5">
        <v>464.0</v>
      </c>
      <c r="B152" s="5" t="s">
        <v>220</v>
      </c>
      <c r="C152" s="5" t="s">
        <v>1047</v>
      </c>
      <c r="D152" s="5" t="s">
        <v>163</v>
      </c>
      <c r="E152" s="5"/>
      <c r="F152" s="5">
        <v>2.5</v>
      </c>
      <c r="G152" s="5">
        <v>0.0</v>
      </c>
      <c r="H152" s="5">
        <v>0.0</v>
      </c>
      <c r="I152" s="48">
        <v>42108.35795138889</v>
      </c>
      <c r="J152" s="5" t="s">
        <v>984</v>
      </c>
      <c r="K152" s="5"/>
    </row>
    <row r="153">
      <c r="A153" s="5">
        <v>463.0</v>
      </c>
      <c r="B153" s="5" t="s">
        <v>220</v>
      </c>
      <c r="C153" s="5" t="s">
        <v>529</v>
      </c>
      <c r="D153" s="5" t="s">
        <v>163</v>
      </c>
      <c r="E153" s="5"/>
      <c r="F153" s="5">
        <v>2.0</v>
      </c>
      <c r="G153" s="5">
        <v>0.0</v>
      </c>
      <c r="H153" s="5">
        <v>0.9</v>
      </c>
      <c r="I153" s="48">
        <v>42108.35790509259</v>
      </c>
      <c r="J153" s="5" t="s">
        <v>984</v>
      </c>
      <c r="K153" s="5"/>
    </row>
    <row r="154">
      <c r="A154" s="5">
        <v>468.0</v>
      </c>
      <c r="B154" s="5" t="s">
        <v>220</v>
      </c>
      <c r="C154" s="5" t="s">
        <v>1048</v>
      </c>
      <c r="D154" s="5" t="s">
        <v>163</v>
      </c>
      <c r="E154" s="5"/>
      <c r="F154" s="5">
        <v>1.25</v>
      </c>
      <c r="G154" s="5">
        <v>0.0</v>
      </c>
      <c r="H154" s="5">
        <v>1.25</v>
      </c>
      <c r="I154" s="48">
        <v>42108.3578587963</v>
      </c>
      <c r="J154" s="5" t="s">
        <v>984</v>
      </c>
      <c r="K154" s="5"/>
    </row>
    <row r="155">
      <c r="A155" s="5">
        <v>465.0</v>
      </c>
      <c r="B155" s="5" t="s">
        <v>220</v>
      </c>
      <c r="C155" s="5" t="s">
        <v>1049</v>
      </c>
      <c r="D155" s="5" t="s">
        <v>163</v>
      </c>
      <c r="E155" s="5"/>
      <c r="F155" s="5">
        <v>1.25</v>
      </c>
      <c r="G155" s="5">
        <v>0.0</v>
      </c>
      <c r="H155" s="5">
        <v>1.3</v>
      </c>
      <c r="I155" s="48">
        <v>42108.35780092593</v>
      </c>
      <c r="J155" s="5" t="s">
        <v>984</v>
      </c>
      <c r="K155" s="5"/>
    </row>
    <row r="156">
      <c r="A156" s="5">
        <v>420.0</v>
      </c>
      <c r="B156" s="5" t="s">
        <v>220</v>
      </c>
      <c r="C156" s="5" t="s">
        <v>1050</v>
      </c>
      <c r="D156" s="5" t="s">
        <v>163</v>
      </c>
      <c r="E156" s="5" t="s">
        <v>211</v>
      </c>
      <c r="F156" s="5">
        <v>1.0</v>
      </c>
      <c r="G156" s="5">
        <v>0.0</v>
      </c>
      <c r="H156" s="5">
        <v>2.3</v>
      </c>
      <c r="I156" s="48">
        <v>42094.06623842593</v>
      </c>
      <c r="J156" s="5" t="s">
        <v>984</v>
      </c>
      <c r="K156" s="5" t="s">
        <v>364</v>
      </c>
    </row>
    <row r="157">
      <c r="A157" s="5">
        <v>590.0</v>
      </c>
      <c r="B157" s="5" t="s">
        <v>492</v>
      </c>
      <c r="C157" s="5" t="s">
        <v>1051</v>
      </c>
      <c r="D157" s="5" t="s">
        <v>163</v>
      </c>
      <c r="E157" s="5" t="s">
        <v>76</v>
      </c>
      <c r="F157" s="5"/>
      <c r="G157" s="5"/>
      <c r="H157" s="5"/>
      <c r="I157" s="48">
        <v>42112.40667824074</v>
      </c>
      <c r="J157" s="5" t="s">
        <v>984</v>
      </c>
      <c r="K157" s="5" t="s">
        <v>364</v>
      </c>
    </row>
    <row r="158">
      <c r="A158" s="5">
        <v>655.0</v>
      </c>
      <c r="B158" s="5" t="s">
        <v>220</v>
      </c>
      <c r="C158" s="5" t="s">
        <v>1052</v>
      </c>
      <c r="D158" s="5" t="s">
        <v>163</v>
      </c>
      <c r="E158" s="5" t="s">
        <v>76</v>
      </c>
      <c r="F158" s="5">
        <v>5.0</v>
      </c>
      <c r="G158" s="5">
        <v>0.0</v>
      </c>
      <c r="H158" s="5">
        <v>5.0</v>
      </c>
      <c r="I158" s="48">
        <v>42106.58184027778</v>
      </c>
      <c r="J158" s="5" t="s">
        <v>984</v>
      </c>
      <c r="K158" s="5" t="s">
        <v>364</v>
      </c>
    </row>
    <row r="159">
      <c r="A159" s="5">
        <v>672.0</v>
      </c>
      <c r="B159" s="5" t="s">
        <v>220</v>
      </c>
      <c r="C159" s="5" t="s">
        <v>1053</v>
      </c>
      <c r="D159" s="5" t="s">
        <v>163</v>
      </c>
      <c r="E159" s="5" t="s">
        <v>209</v>
      </c>
      <c r="F159" s="5">
        <v>0.5</v>
      </c>
      <c r="G159" s="5">
        <v>0.0</v>
      </c>
      <c r="H159" s="5">
        <v>1.0</v>
      </c>
      <c r="I159" s="48">
        <v>42110.66275462963</v>
      </c>
      <c r="J159" s="5" t="s">
        <v>984</v>
      </c>
      <c r="K159" s="5" t="s">
        <v>379</v>
      </c>
    </row>
    <row r="160">
      <c r="A160" s="5">
        <v>634.0</v>
      </c>
      <c r="B160" s="5" t="s">
        <v>220</v>
      </c>
      <c r="C160" s="5" t="s">
        <v>1054</v>
      </c>
      <c r="D160" s="5" t="s">
        <v>163</v>
      </c>
      <c r="E160" s="5" t="s">
        <v>76</v>
      </c>
      <c r="F160" s="5">
        <v>1.25</v>
      </c>
      <c r="G160" s="5"/>
      <c r="H160" s="5">
        <v>1.25</v>
      </c>
      <c r="I160" s="48">
        <v>42108.91979166667</v>
      </c>
      <c r="J160" s="5" t="s">
        <v>984</v>
      </c>
      <c r="K160" s="5" t="s">
        <v>398</v>
      </c>
    </row>
    <row r="161">
      <c r="A161" s="5">
        <v>638.0</v>
      </c>
      <c r="B161" s="5" t="s">
        <v>220</v>
      </c>
      <c r="C161" s="5" t="s">
        <v>1055</v>
      </c>
      <c r="D161" s="5" t="s">
        <v>163</v>
      </c>
      <c r="E161" s="5" t="s">
        <v>76</v>
      </c>
      <c r="F161" s="5">
        <v>1.25</v>
      </c>
      <c r="G161" s="5">
        <v>0.0</v>
      </c>
      <c r="H161" s="5">
        <v>1.25</v>
      </c>
      <c r="I161" s="48">
        <v>42108.9196875</v>
      </c>
      <c r="J161" s="5" t="s">
        <v>984</v>
      </c>
      <c r="K161" s="5" t="s">
        <v>436</v>
      </c>
    </row>
    <row r="162">
      <c r="A162" s="5">
        <v>643.0</v>
      </c>
      <c r="B162" s="5" t="s">
        <v>220</v>
      </c>
      <c r="C162" s="5" t="s">
        <v>1056</v>
      </c>
      <c r="D162" s="5" t="s">
        <v>163</v>
      </c>
      <c r="E162" s="5" t="s">
        <v>76</v>
      </c>
      <c r="F162" s="5">
        <v>1.25</v>
      </c>
      <c r="G162" s="5">
        <v>0.0</v>
      </c>
      <c r="H162" s="5">
        <v>1.25</v>
      </c>
      <c r="I162" s="48">
        <v>42108.91956018518</v>
      </c>
      <c r="J162" s="5" t="s">
        <v>984</v>
      </c>
      <c r="K162" s="5" t="s">
        <v>1040</v>
      </c>
    </row>
    <row r="163">
      <c r="A163" s="5">
        <v>650.0</v>
      </c>
      <c r="B163" s="5" t="s">
        <v>220</v>
      </c>
      <c r="C163" s="5" t="s">
        <v>1057</v>
      </c>
      <c r="D163" s="5" t="s">
        <v>163</v>
      </c>
      <c r="E163" s="5" t="s">
        <v>209</v>
      </c>
      <c r="F163" s="5">
        <v>1.25</v>
      </c>
      <c r="G163" s="5">
        <v>0.0</v>
      </c>
      <c r="H163" s="5">
        <v>1.25</v>
      </c>
      <c r="I163" s="48">
        <v>42108.89010416667</v>
      </c>
      <c r="J163" s="5" t="s">
        <v>984</v>
      </c>
      <c r="K163" s="5" t="s">
        <v>1040</v>
      </c>
    </row>
    <row r="164">
      <c r="A164" s="100">
        <v>653.0</v>
      </c>
      <c r="B164" s="92" t="s">
        <v>220</v>
      </c>
      <c r="C164" s="100" t="s">
        <v>1058</v>
      </c>
      <c r="D164" s="100" t="s">
        <v>163</v>
      </c>
      <c r="E164" s="100" t="s">
        <v>209</v>
      </c>
      <c r="F164" s="108">
        <v>1.25</v>
      </c>
      <c r="G164" s="92">
        <v>0.0</v>
      </c>
      <c r="H164" s="108">
        <v>1.25</v>
      </c>
      <c r="I164" s="109">
        <v>42108.88997685185</v>
      </c>
      <c r="J164" s="100" t="s">
        <v>984</v>
      </c>
      <c r="K164" s="5" t="s">
        <v>172</v>
      </c>
    </row>
    <row r="165">
      <c r="A165" s="100">
        <v>642.0</v>
      </c>
      <c r="B165" s="92" t="s">
        <v>220</v>
      </c>
      <c r="C165" s="100" t="s">
        <v>1057</v>
      </c>
      <c r="D165" s="100" t="s">
        <v>163</v>
      </c>
      <c r="E165" s="100" t="s">
        <v>191</v>
      </c>
      <c r="F165" s="108">
        <v>1.25</v>
      </c>
      <c r="G165" s="92">
        <v>0.0</v>
      </c>
      <c r="H165" s="108">
        <v>1.25</v>
      </c>
      <c r="I165" s="109">
        <v>42108.765081018515</v>
      </c>
      <c r="J165" s="100" t="s">
        <v>984</v>
      </c>
      <c r="K165" s="5" t="s">
        <v>1040</v>
      </c>
    </row>
    <row r="166">
      <c r="A166" s="100">
        <v>637.0</v>
      </c>
      <c r="B166" s="92" t="s">
        <v>220</v>
      </c>
      <c r="C166" s="100" t="s">
        <v>1058</v>
      </c>
      <c r="D166" s="100" t="s">
        <v>163</v>
      </c>
      <c r="E166" s="100" t="s">
        <v>191</v>
      </c>
      <c r="F166" s="108">
        <v>1.25</v>
      </c>
      <c r="G166" s="92">
        <v>0.0</v>
      </c>
      <c r="H166" s="108">
        <v>1.25</v>
      </c>
      <c r="I166" s="109">
        <v>42108.74146990741</v>
      </c>
      <c r="J166" s="100" t="s">
        <v>984</v>
      </c>
      <c r="K166" s="5" t="s">
        <v>172</v>
      </c>
    </row>
    <row r="167">
      <c r="A167" s="100">
        <v>617.0</v>
      </c>
      <c r="B167" s="92" t="s">
        <v>220</v>
      </c>
      <c r="C167" s="100" t="s">
        <v>1059</v>
      </c>
      <c r="D167" s="100" t="s">
        <v>163</v>
      </c>
      <c r="E167" s="100" t="s">
        <v>191</v>
      </c>
      <c r="F167" s="108">
        <v>3.0</v>
      </c>
      <c r="G167" s="92">
        <v>0.0</v>
      </c>
      <c r="H167" s="108">
        <v>5.75</v>
      </c>
      <c r="I167" s="109">
        <v>42108.556539351855</v>
      </c>
      <c r="J167" s="100" t="s">
        <v>984</v>
      </c>
      <c r="K167" s="5" t="s">
        <v>259</v>
      </c>
    </row>
    <row r="168">
      <c r="A168" s="100">
        <v>668.0</v>
      </c>
      <c r="B168" s="92" t="s">
        <v>220</v>
      </c>
      <c r="C168" s="100" t="s">
        <v>1060</v>
      </c>
      <c r="D168" s="100" t="s">
        <v>163</v>
      </c>
      <c r="E168" s="100" t="s">
        <v>191</v>
      </c>
      <c r="F168" s="108">
        <v>1.0</v>
      </c>
      <c r="G168" s="92">
        <v>0.0</v>
      </c>
      <c r="H168" s="108">
        <v>1.5</v>
      </c>
      <c r="I168" s="109">
        <v>42108.5565162037</v>
      </c>
      <c r="J168" s="100" t="s">
        <v>984</v>
      </c>
      <c r="K168" s="5" t="s">
        <v>259</v>
      </c>
    </row>
    <row r="169">
      <c r="A169" s="100">
        <v>611.0</v>
      </c>
      <c r="B169" s="92" t="s">
        <v>220</v>
      </c>
      <c r="C169" s="100" t="s">
        <v>981</v>
      </c>
      <c r="D169" s="100" t="s">
        <v>163</v>
      </c>
      <c r="E169" s="100" t="s">
        <v>191</v>
      </c>
      <c r="F169" s="108">
        <v>1.0</v>
      </c>
      <c r="G169" s="92">
        <v>0.0</v>
      </c>
      <c r="H169" s="108">
        <v>1.0</v>
      </c>
      <c r="I169" s="109">
        <v>42108.50201388889</v>
      </c>
      <c r="J169" s="100" t="s">
        <v>984</v>
      </c>
      <c r="K169" s="5" t="s">
        <v>468</v>
      </c>
    </row>
    <row r="170">
      <c r="A170" s="100">
        <v>547.0</v>
      </c>
      <c r="B170" s="92" t="s">
        <v>220</v>
      </c>
      <c r="C170" s="100" t="s">
        <v>1036</v>
      </c>
      <c r="D170" s="100" t="s">
        <v>163</v>
      </c>
      <c r="E170" s="100" t="s">
        <v>209</v>
      </c>
      <c r="F170" s="108">
        <v>2.0</v>
      </c>
      <c r="G170" s="92">
        <v>2.0</v>
      </c>
      <c r="H170" s="108">
        <v>0.0</v>
      </c>
      <c r="I170" s="109">
        <v>42108.36033564815</v>
      </c>
      <c r="J170" s="100" t="s">
        <v>1037</v>
      </c>
      <c r="K170" s="5" t="s">
        <v>468</v>
      </c>
    </row>
    <row r="171">
      <c r="A171" s="100">
        <v>548.0</v>
      </c>
      <c r="B171" s="92" t="s">
        <v>220</v>
      </c>
      <c r="C171" s="100" t="s">
        <v>1036</v>
      </c>
      <c r="D171" s="100" t="s">
        <v>163</v>
      </c>
      <c r="E171" s="100" t="s">
        <v>211</v>
      </c>
      <c r="F171" s="108">
        <v>2.0</v>
      </c>
      <c r="G171" s="92">
        <v>2.0</v>
      </c>
      <c r="H171" s="108">
        <v>0.0</v>
      </c>
      <c r="I171" s="109">
        <v>42108.3603125</v>
      </c>
      <c r="J171" s="100" t="s">
        <v>1037</v>
      </c>
      <c r="K171" s="5" t="s">
        <v>468</v>
      </c>
    </row>
    <row r="172">
      <c r="A172" s="100">
        <v>490.0</v>
      </c>
      <c r="B172" s="92" t="s">
        <v>220</v>
      </c>
      <c r="C172" s="100" t="s">
        <v>1061</v>
      </c>
      <c r="D172" s="100" t="s">
        <v>163</v>
      </c>
      <c r="E172" s="100" t="s">
        <v>76</v>
      </c>
      <c r="F172" s="108">
        <v>0.5</v>
      </c>
      <c r="G172" s="92">
        <v>0.0</v>
      </c>
      <c r="H172" s="108">
        <v>0.5</v>
      </c>
      <c r="I172" s="109">
        <v>42108.359930555554</v>
      </c>
      <c r="J172" s="100" t="s">
        <v>101</v>
      </c>
      <c r="K172" s="5" t="s">
        <v>292</v>
      </c>
    </row>
    <row r="173">
      <c r="A173" s="100">
        <v>666.0</v>
      </c>
      <c r="B173" s="92" t="s">
        <v>220</v>
      </c>
      <c r="C173" s="100" t="s">
        <v>1062</v>
      </c>
      <c r="D173" s="100" t="s">
        <v>163</v>
      </c>
      <c r="E173" s="100" t="s">
        <v>191</v>
      </c>
      <c r="F173" s="108">
        <v>0.5</v>
      </c>
      <c r="G173" s="92">
        <v>0.0</v>
      </c>
      <c r="H173" s="108">
        <v>0.5</v>
      </c>
      <c r="I173" s="109">
        <v>42103.66523148148</v>
      </c>
      <c r="J173" s="100" t="s">
        <v>984</v>
      </c>
      <c r="K173" s="5" t="s">
        <v>364</v>
      </c>
    </row>
    <row r="174">
      <c r="A174" s="100">
        <v>664.0</v>
      </c>
      <c r="B174" s="92" t="s">
        <v>220</v>
      </c>
      <c r="C174" s="100" t="s">
        <v>1063</v>
      </c>
      <c r="D174" s="100" t="s">
        <v>163</v>
      </c>
      <c r="E174" s="100" t="s">
        <v>191</v>
      </c>
      <c r="F174" s="108">
        <v>0.5</v>
      </c>
      <c r="G174" s="92">
        <v>0.0</v>
      </c>
      <c r="H174" s="108">
        <v>1.25</v>
      </c>
      <c r="I174" s="109">
        <v>42102.946493055555</v>
      </c>
      <c r="J174" s="100" t="s">
        <v>984</v>
      </c>
      <c r="K174" s="5" t="s">
        <v>259</v>
      </c>
    </row>
    <row r="175">
      <c r="A175" s="100">
        <v>381.0</v>
      </c>
      <c r="B175" s="92" t="s">
        <v>220</v>
      </c>
      <c r="C175" s="100" t="s">
        <v>1064</v>
      </c>
      <c r="D175" s="100" t="s">
        <v>163</v>
      </c>
      <c r="E175" s="100" t="s">
        <v>191</v>
      </c>
      <c r="F175" s="108">
        <v>2.0</v>
      </c>
      <c r="G175" s="92">
        <v>0.0</v>
      </c>
      <c r="H175" s="108">
        <v>4.0</v>
      </c>
      <c r="I175" s="109">
        <v>42102.94648148148</v>
      </c>
      <c r="J175" s="100" t="s">
        <v>984</v>
      </c>
      <c r="K175" s="5" t="s">
        <v>364</v>
      </c>
    </row>
    <row r="176">
      <c r="A176" s="100">
        <v>608.0</v>
      </c>
      <c r="B176" s="92" t="s">
        <v>220</v>
      </c>
      <c r="C176" s="100" t="s">
        <v>1065</v>
      </c>
      <c r="D176" s="100" t="s">
        <v>163</v>
      </c>
      <c r="E176" s="100" t="s">
        <v>191</v>
      </c>
      <c r="F176" s="108">
        <v>0.5</v>
      </c>
      <c r="G176" s="92">
        <v>0.0</v>
      </c>
      <c r="H176" s="108">
        <v>0.5</v>
      </c>
      <c r="I176" s="109">
        <v>42102.662141203706</v>
      </c>
      <c r="J176" s="100" t="s">
        <v>984</v>
      </c>
      <c r="K176" s="5" t="s">
        <v>259</v>
      </c>
    </row>
    <row r="177">
      <c r="A177" s="100">
        <v>615.0</v>
      </c>
      <c r="B177" s="92" t="s">
        <v>220</v>
      </c>
      <c r="C177" s="100" t="s">
        <v>1066</v>
      </c>
      <c r="D177" s="100" t="s">
        <v>163</v>
      </c>
      <c r="E177" s="100" t="s">
        <v>191</v>
      </c>
      <c r="F177" s="108">
        <v>0.2</v>
      </c>
      <c r="G177" s="92">
        <v>0.0</v>
      </c>
      <c r="H177" s="108">
        <v>0.5</v>
      </c>
      <c r="I177" s="109">
        <v>42102.662141203706</v>
      </c>
      <c r="J177" s="100" t="s">
        <v>984</v>
      </c>
      <c r="K177" s="5" t="s">
        <v>259</v>
      </c>
    </row>
    <row r="178">
      <c r="A178" s="100">
        <v>636.0</v>
      </c>
      <c r="B178" s="92" t="s">
        <v>220</v>
      </c>
      <c r="C178" s="100" t="s">
        <v>1054</v>
      </c>
      <c r="D178" s="100" t="s">
        <v>163</v>
      </c>
      <c r="E178" s="100" t="s">
        <v>191</v>
      </c>
      <c r="F178" s="108">
        <v>1.25</v>
      </c>
      <c r="G178" s="92">
        <v>0.0</v>
      </c>
      <c r="H178" s="108">
        <v>1.25</v>
      </c>
      <c r="I178" s="109">
        <v>42101.76295138889</v>
      </c>
      <c r="J178" s="100" t="s">
        <v>984</v>
      </c>
      <c r="K178" s="5" t="s">
        <v>398</v>
      </c>
    </row>
    <row r="179">
      <c r="A179" s="100">
        <v>652.0</v>
      </c>
      <c r="B179" s="92" t="s">
        <v>220</v>
      </c>
      <c r="C179" s="100" t="s">
        <v>1054</v>
      </c>
      <c r="D179" s="100" t="s">
        <v>163</v>
      </c>
      <c r="E179" s="100" t="s">
        <v>209</v>
      </c>
      <c r="F179" s="108">
        <v>1.25</v>
      </c>
      <c r="G179" s="100">
        <v>0.0</v>
      </c>
      <c r="H179" s="108">
        <v>1.25</v>
      </c>
      <c r="I179" s="109">
        <v>42101.74300925926</v>
      </c>
      <c r="J179" s="100" t="s">
        <v>984</v>
      </c>
      <c r="K179" s="5" t="s">
        <v>398</v>
      </c>
    </row>
    <row r="180">
      <c r="A180" s="100">
        <v>662.0</v>
      </c>
      <c r="B180" s="92" t="s">
        <v>220</v>
      </c>
      <c r="C180" s="100" t="s">
        <v>1067</v>
      </c>
      <c r="D180" s="100" t="s">
        <v>163</v>
      </c>
      <c r="E180" s="100" t="s">
        <v>76</v>
      </c>
      <c r="F180" s="108">
        <v>0.5</v>
      </c>
      <c r="G180" s="100">
        <v>0.0</v>
      </c>
      <c r="H180" s="108">
        <v>0.5</v>
      </c>
      <c r="I180" s="109">
        <v>42100.98059027778</v>
      </c>
      <c r="J180" s="100" t="s">
        <v>101</v>
      </c>
      <c r="K180" s="5" t="s">
        <v>292</v>
      </c>
    </row>
    <row r="181">
      <c r="A181" s="100">
        <v>661.0</v>
      </c>
      <c r="B181" s="92" t="s">
        <v>220</v>
      </c>
      <c r="C181" s="100" t="s">
        <v>1068</v>
      </c>
      <c r="D181" s="100" t="s">
        <v>163</v>
      </c>
      <c r="E181" s="100" t="s">
        <v>191</v>
      </c>
      <c r="F181" s="108">
        <v>1.0</v>
      </c>
      <c r="G181" s="100">
        <v>0.0</v>
      </c>
      <c r="H181" s="108">
        <v>1.0</v>
      </c>
      <c r="I181" s="109">
        <v>42100.557974537034</v>
      </c>
      <c r="J181" s="100" t="s">
        <v>984</v>
      </c>
      <c r="K181" s="5" t="s">
        <v>1040</v>
      </c>
    </row>
    <row r="182">
      <c r="A182" s="100">
        <v>628.0</v>
      </c>
      <c r="B182" s="92" t="s">
        <v>220</v>
      </c>
      <c r="C182" s="100" t="s">
        <v>1069</v>
      </c>
      <c r="D182" s="100" t="s">
        <v>163</v>
      </c>
      <c r="E182" s="100" t="s">
        <v>209</v>
      </c>
      <c r="F182" s="108">
        <v>1.0</v>
      </c>
      <c r="G182" s="100">
        <v>0.0</v>
      </c>
      <c r="H182" s="108">
        <v>1.0</v>
      </c>
      <c r="I182" s="109">
        <v>42098.37299768518</v>
      </c>
      <c r="J182" s="100" t="s">
        <v>984</v>
      </c>
      <c r="K182" s="5" t="s">
        <v>283</v>
      </c>
    </row>
    <row r="183">
      <c r="A183" s="100">
        <v>534.0</v>
      </c>
      <c r="B183" s="92" t="s">
        <v>220</v>
      </c>
      <c r="C183" s="100" t="s">
        <v>1070</v>
      </c>
      <c r="D183" s="100" t="s">
        <v>163</v>
      </c>
      <c r="E183" s="100" t="s">
        <v>191</v>
      </c>
      <c r="F183" s="108">
        <v>0.75</v>
      </c>
      <c r="G183" s="92">
        <v>0.0</v>
      </c>
      <c r="H183" s="108">
        <v>1.0</v>
      </c>
      <c r="I183" s="109">
        <v>42098.37259259259</v>
      </c>
      <c r="J183" s="100" t="s">
        <v>1037</v>
      </c>
      <c r="K183" s="5" t="s">
        <v>330</v>
      </c>
    </row>
    <row r="184">
      <c r="A184" s="100">
        <v>622.0</v>
      </c>
      <c r="B184" s="92" t="s">
        <v>220</v>
      </c>
      <c r="C184" s="100" t="s">
        <v>1071</v>
      </c>
      <c r="D184" s="100" t="s">
        <v>163</v>
      </c>
      <c r="E184" s="100" t="s">
        <v>76</v>
      </c>
      <c r="F184" s="108">
        <v>0.75</v>
      </c>
      <c r="G184" s="92">
        <v>0.0</v>
      </c>
      <c r="H184" s="108">
        <v>0.75</v>
      </c>
      <c r="I184" s="109">
        <v>42098.35486111111</v>
      </c>
      <c r="J184" s="100" t="s">
        <v>1037</v>
      </c>
      <c r="K184" s="5" t="s">
        <v>364</v>
      </c>
    </row>
    <row r="185">
      <c r="A185" s="100">
        <v>620.0</v>
      </c>
      <c r="B185" s="92" t="s">
        <v>220</v>
      </c>
      <c r="C185" s="100" t="s">
        <v>1072</v>
      </c>
      <c r="D185" s="100" t="s">
        <v>163</v>
      </c>
      <c r="E185" s="100" t="s">
        <v>76</v>
      </c>
      <c r="F185" s="108">
        <v>0.5</v>
      </c>
      <c r="G185" s="92">
        <v>0.0</v>
      </c>
      <c r="H185" s="108">
        <v>0.5</v>
      </c>
      <c r="I185" s="109">
        <v>42098.35439814815</v>
      </c>
      <c r="J185" s="100" t="s">
        <v>101</v>
      </c>
      <c r="K185" s="5" t="s">
        <v>292</v>
      </c>
    </row>
    <row r="186">
      <c r="A186" s="100">
        <v>605.0</v>
      </c>
      <c r="B186" s="92" t="s">
        <v>220</v>
      </c>
      <c r="C186" s="100" t="s">
        <v>1073</v>
      </c>
      <c r="D186" s="100" t="s">
        <v>163</v>
      </c>
      <c r="E186" s="100" t="s">
        <v>76</v>
      </c>
      <c r="F186" s="108">
        <v>1.0</v>
      </c>
      <c r="G186" s="100">
        <v>0.0</v>
      </c>
      <c r="H186" s="108">
        <v>1.0</v>
      </c>
      <c r="I186" s="109">
        <v>42098.34358796296</v>
      </c>
      <c r="J186" s="100" t="s">
        <v>1037</v>
      </c>
      <c r="K186" s="5" t="s">
        <v>436</v>
      </c>
    </row>
    <row r="187">
      <c r="A187" s="100">
        <v>602.0</v>
      </c>
      <c r="B187" s="92" t="s">
        <v>220</v>
      </c>
      <c r="C187" s="100" t="s">
        <v>1076</v>
      </c>
      <c r="D187" s="100" t="s">
        <v>163</v>
      </c>
      <c r="E187" s="100" t="s">
        <v>76</v>
      </c>
      <c r="F187" s="108">
        <v>1.0</v>
      </c>
      <c r="G187" s="92">
        <v>0.0</v>
      </c>
      <c r="H187" s="108">
        <v>1.0</v>
      </c>
      <c r="I187" s="109">
        <v>42098.34332175926</v>
      </c>
      <c r="J187" s="100" t="s">
        <v>101</v>
      </c>
      <c r="K187" s="5" t="s">
        <v>1040</v>
      </c>
    </row>
    <row r="188">
      <c r="A188" s="100">
        <v>508.0</v>
      </c>
      <c r="B188" s="92" t="s">
        <v>492</v>
      </c>
      <c r="C188" s="100" t="s">
        <v>1077</v>
      </c>
      <c r="D188" s="100" t="s">
        <v>163</v>
      </c>
      <c r="E188" s="100" t="s">
        <v>211</v>
      </c>
      <c r="F188" s="108"/>
      <c r="G188" s="92"/>
      <c r="H188" s="108"/>
      <c r="I188" s="109">
        <v>42098.34107638889</v>
      </c>
      <c r="J188" s="100" t="s">
        <v>1037</v>
      </c>
      <c r="K188" s="5"/>
    </row>
    <row r="189">
      <c r="A189" s="100">
        <v>552.0</v>
      </c>
      <c r="B189" s="92" t="s">
        <v>220</v>
      </c>
      <c r="C189" s="100" t="s">
        <v>1048</v>
      </c>
      <c r="D189" s="100" t="s">
        <v>163</v>
      </c>
      <c r="E189" s="100"/>
      <c r="F189" s="108">
        <v>1.25</v>
      </c>
      <c r="G189" s="92">
        <v>1.25</v>
      </c>
      <c r="H189" s="108"/>
      <c r="I189" s="109">
        <v>42108.360300925924</v>
      </c>
      <c r="J189" s="100" t="s">
        <v>1037</v>
      </c>
      <c r="K189" s="5"/>
    </row>
    <row r="190">
      <c r="A190" s="100">
        <v>553.0</v>
      </c>
      <c r="B190" s="92" t="s">
        <v>220</v>
      </c>
      <c r="C190" s="100" t="s">
        <v>1078</v>
      </c>
      <c r="D190" s="100" t="s">
        <v>163</v>
      </c>
      <c r="E190" s="100"/>
      <c r="F190" s="108">
        <v>1.25</v>
      </c>
      <c r="G190" s="92">
        <v>0.0</v>
      </c>
      <c r="H190" s="108">
        <v>1.25</v>
      </c>
      <c r="I190" s="109">
        <v>42096.671111111114</v>
      </c>
      <c r="J190" s="100" t="s">
        <v>1037</v>
      </c>
      <c r="K190" s="5"/>
    </row>
    <row r="191">
      <c r="A191" s="100">
        <v>550.0</v>
      </c>
      <c r="B191" s="92" t="s">
        <v>220</v>
      </c>
      <c r="C191" s="100" t="s">
        <v>1047</v>
      </c>
      <c r="D191" s="100" t="s">
        <v>163</v>
      </c>
      <c r="E191" s="100"/>
      <c r="F191" s="108">
        <v>2.0</v>
      </c>
      <c r="G191" s="92">
        <v>2.0</v>
      </c>
      <c r="H191" s="108">
        <v>0.5</v>
      </c>
      <c r="I191" s="109">
        <v>42096.67083333333</v>
      </c>
      <c r="J191" s="100" t="s">
        <v>1037</v>
      </c>
      <c r="K191" s="5"/>
    </row>
    <row r="192">
      <c r="A192" s="100">
        <v>549.0</v>
      </c>
      <c r="B192" s="92" t="s">
        <v>220</v>
      </c>
      <c r="C192" s="100" t="s">
        <v>529</v>
      </c>
      <c r="D192" s="100" t="s">
        <v>163</v>
      </c>
      <c r="E192" s="100"/>
      <c r="F192" s="108">
        <v>1.0</v>
      </c>
      <c r="G192" s="100">
        <v>0.0</v>
      </c>
      <c r="H192" s="108">
        <v>1.0</v>
      </c>
      <c r="I192" s="109">
        <v>42096.67070601852</v>
      </c>
      <c r="J192" s="100" t="s">
        <v>1037</v>
      </c>
      <c r="K192" s="5"/>
    </row>
    <row r="193">
      <c r="A193" s="100">
        <v>551.0</v>
      </c>
      <c r="B193" s="92" t="s">
        <v>220</v>
      </c>
      <c r="C193" s="100" t="s">
        <v>364</v>
      </c>
      <c r="D193" s="100" t="s">
        <v>163</v>
      </c>
      <c r="E193" s="100" t="s">
        <v>211</v>
      </c>
      <c r="F193" s="108">
        <v>9.0</v>
      </c>
      <c r="G193" s="100">
        <v>0.0</v>
      </c>
      <c r="H193" s="108">
        <v>10.0</v>
      </c>
      <c r="I193" s="109">
        <v>42096.66986111111</v>
      </c>
      <c r="J193" s="100" t="s">
        <v>1037</v>
      </c>
      <c r="K193" s="92" t="s">
        <v>364</v>
      </c>
    </row>
    <row r="194">
      <c r="A194" s="100">
        <v>594.0</v>
      </c>
      <c r="B194" s="92" t="s">
        <v>220</v>
      </c>
      <c r="C194" s="100" t="s">
        <v>1082</v>
      </c>
      <c r="D194" s="100" t="s">
        <v>163</v>
      </c>
      <c r="E194" s="100" t="s">
        <v>209</v>
      </c>
      <c r="F194" s="108">
        <v>0.5</v>
      </c>
      <c r="G194" s="100">
        <v>0.0</v>
      </c>
      <c r="H194" s="108">
        <v>0.5</v>
      </c>
      <c r="I194" s="109">
        <v>42096.669016203705</v>
      </c>
      <c r="J194" s="100" t="s">
        <v>1037</v>
      </c>
      <c r="K194" s="92" t="s">
        <v>364</v>
      </c>
    </row>
    <row r="195">
      <c r="A195" s="100">
        <v>523.0</v>
      </c>
      <c r="B195" s="92" t="s">
        <v>492</v>
      </c>
      <c r="C195" s="100" t="s">
        <v>1083</v>
      </c>
      <c r="D195" s="100" t="s">
        <v>163</v>
      </c>
      <c r="E195" s="100" t="s">
        <v>191</v>
      </c>
      <c r="F195" s="108"/>
      <c r="G195" s="100"/>
      <c r="H195" s="108"/>
      <c r="I195" s="109">
        <v>42098.34</v>
      </c>
      <c r="J195" s="100" t="s">
        <v>1037</v>
      </c>
      <c r="K195" s="92" t="s">
        <v>364</v>
      </c>
    </row>
    <row r="196">
      <c r="A196" s="100">
        <v>532.0</v>
      </c>
      <c r="B196" s="92" t="s">
        <v>220</v>
      </c>
      <c r="C196" s="100" t="s">
        <v>364</v>
      </c>
      <c r="D196" s="100" t="s">
        <v>163</v>
      </c>
      <c r="E196" s="100" t="s">
        <v>191</v>
      </c>
      <c r="F196" s="108">
        <v>0.25</v>
      </c>
      <c r="G196" s="100">
        <v>0.0</v>
      </c>
      <c r="H196" s="108">
        <v>0.5</v>
      </c>
      <c r="I196" s="109">
        <v>42077.613125</v>
      </c>
      <c r="J196" s="100" t="s">
        <v>1037</v>
      </c>
      <c r="K196" s="92" t="s">
        <v>364</v>
      </c>
    </row>
    <row r="197">
      <c r="A197" s="100">
        <v>30.0</v>
      </c>
      <c r="B197" s="92" t="s">
        <v>492</v>
      </c>
      <c r="C197" s="100" t="s">
        <v>1087</v>
      </c>
      <c r="D197" s="100" t="s">
        <v>163</v>
      </c>
      <c r="E197" s="100" t="s">
        <v>191</v>
      </c>
      <c r="F197" s="108"/>
      <c r="G197" s="100"/>
      <c r="H197" s="108"/>
      <c r="I197" s="109">
        <v>42098.33950231481</v>
      </c>
      <c r="J197" s="100" t="s">
        <v>1037</v>
      </c>
      <c r="K197" s="93"/>
    </row>
    <row r="198">
      <c r="A198" s="100">
        <v>539.0</v>
      </c>
      <c r="B198" s="92" t="s">
        <v>220</v>
      </c>
      <c r="C198" s="100" t="s">
        <v>1088</v>
      </c>
      <c r="D198" s="100" t="s">
        <v>163</v>
      </c>
      <c r="E198" s="100" t="s">
        <v>191</v>
      </c>
      <c r="F198" s="108">
        <v>1.25</v>
      </c>
      <c r="G198" s="100">
        <v>0.0</v>
      </c>
      <c r="H198" s="108">
        <v>1.25</v>
      </c>
      <c r="I198" s="109">
        <v>42097.392280092594</v>
      </c>
      <c r="J198" s="100" t="s">
        <v>1037</v>
      </c>
      <c r="K198" s="5" t="s">
        <v>283</v>
      </c>
    </row>
    <row r="199">
      <c r="A199" s="100">
        <v>537.0</v>
      </c>
      <c r="B199" s="92" t="s">
        <v>220</v>
      </c>
      <c r="C199" s="100" t="s">
        <v>364</v>
      </c>
      <c r="D199" s="100" t="s">
        <v>163</v>
      </c>
      <c r="E199" s="100" t="s">
        <v>191</v>
      </c>
      <c r="F199" s="108">
        <v>5.0</v>
      </c>
      <c r="G199" s="100">
        <v>0.0</v>
      </c>
      <c r="H199" s="108">
        <v>21.6167</v>
      </c>
      <c r="I199" s="109">
        <v>42096.515543981484</v>
      </c>
      <c r="J199" s="100" t="s">
        <v>1037</v>
      </c>
      <c r="K199" s="5" t="s">
        <v>364</v>
      </c>
    </row>
    <row r="200">
      <c r="A200" s="100">
        <v>538.0</v>
      </c>
      <c r="B200" s="92" t="s">
        <v>220</v>
      </c>
      <c r="C200" s="100" t="s">
        <v>1091</v>
      </c>
      <c r="D200" s="100" t="s">
        <v>163</v>
      </c>
      <c r="E200" s="100" t="s">
        <v>191</v>
      </c>
      <c r="F200" s="108">
        <v>1.25</v>
      </c>
      <c r="G200" s="100">
        <v>0.0</v>
      </c>
      <c r="H200" s="108">
        <v>1.25</v>
      </c>
      <c r="I200" s="109">
        <v>42094.83917824074</v>
      </c>
      <c r="J200" s="100" t="s">
        <v>1037</v>
      </c>
      <c r="K200" s="5" t="s">
        <v>283</v>
      </c>
    </row>
    <row r="201">
      <c r="A201" s="100">
        <v>535.0</v>
      </c>
      <c r="B201" s="92" t="s">
        <v>220</v>
      </c>
      <c r="C201" s="100" t="s">
        <v>1092</v>
      </c>
      <c r="D201" s="100" t="s">
        <v>163</v>
      </c>
      <c r="E201" s="100" t="s">
        <v>191</v>
      </c>
      <c r="F201" s="108">
        <v>1.0</v>
      </c>
      <c r="G201" s="100">
        <v>0.0</v>
      </c>
      <c r="H201" s="108">
        <v>3.0</v>
      </c>
      <c r="I201" s="109">
        <v>42094.665127314816</v>
      </c>
      <c r="J201" s="100" t="s">
        <v>1037</v>
      </c>
      <c r="K201" s="5" t="s">
        <v>393</v>
      </c>
    </row>
    <row r="202">
      <c r="A202" s="100">
        <v>536.0</v>
      </c>
      <c r="B202" s="92" t="s">
        <v>220</v>
      </c>
      <c r="C202" s="100" t="s">
        <v>1093</v>
      </c>
      <c r="D202" s="100" t="s">
        <v>163</v>
      </c>
      <c r="E202" s="100" t="s">
        <v>191</v>
      </c>
      <c r="F202" s="108">
        <v>1.25</v>
      </c>
      <c r="G202" s="100">
        <v>0.0</v>
      </c>
      <c r="H202" s="108">
        <v>1.5</v>
      </c>
      <c r="I202" s="109">
        <v>42081.389386574076</v>
      </c>
      <c r="J202" s="100" t="s">
        <v>1037</v>
      </c>
      <c r="K202" s="5" t="s">
        <v>283</v>
      </c>
    </row>
    <row r="203">
      <c r="A203" s="100">
        <v>527.0</v>
      </c>
      <c r="B203" s="92" t="s">
        <v>492</v>
      </c>
      <c r="C203" s="100" t="s">
        <v>1094</v>
      </c>
      <c r="D203" s="100" t="s">
        <v>163</v>
      </c>
      <c r="E203" s="100" t="s">
        <v>191</v>
      </c>
      <c r="F203" s="108"/>
      <c r="G203" s="100"/>
      <c r="H203" s="108"/>
      <c r="I203" s="109">
        <v>42098.33939814815</v>
      </c>
      <c r="J203" s="100" t="s">
        <v>1037</v>
      </c>
      <c r="K203" s="5"/>
    </row>
    <row r="204">
      <c r="A204" s="100">
        <v>531.0</v>
      </c>
      <c r="B204" s="92" t="s">
        <v>220</v>
      </c>
      <c r="C204" s="100" t="s">
        <v>364</v>
      </c>
      <c r="D204" s="100" t="s">
        <v>163</v>
      </c>
      <c r="E204" s="100" t="s">
        <v>191</v>
      </c>
      <c r="F204" s="108">
        <v>3.0</v>
      </c>
      <c r="G204" s="100">
        <v>0.0</v>
      </c>
      <c r="H204" s="108">
        <v>4.15</v>
      </c>
      <c r="I204" s="109">
        <v>42082.53324074074</v>
      </c>
      <c r="J204" s="100" t="s">
        <v>1037</v>
      </c>
      <c r="K204" s="5" t="s">
        <v>364</v>
      </c>
    </row>
    <row r="205">
      <c r="A205" s="100">
        <v>598.0</v>
      </c>
      <c r="B205" s="92" t="s">
        <v>220</v>
      </c>
      <c r="C205" s="100" t="s">
        <v>1095</v>
      </c>
      <c r="D205" s="100" t="s">
        <v>163</v>
      </c>
      <c r="E205" s="100" t="s">
        <v>191</v>
      </c>
      <c r="F205" s="108">
        <v>1.5</v>
      </c>
      <c r="G205" s="100">
        <v>0.0</v>
      </c>
      <c r="H205" s="108">
        <v>1.5</v>
      </c>
      <c r="I205" s="109">
        <v>42097.494097222225</v>
      </c>
      <c r="J205" s="100" t="s">
        <v>984</v>
      </c>
      <c r="K205" s="5" t="s">
        <v>468</v>
      </c>
    </row>
    <row r="206">
      <c r="A206" s="100">
        <v>509.0</v>
      </c>
      <c r="B206" s="92" t="s">
        <v>492</v>
      </c>
      <c r="C206" s="100" t="s">
        <v>1096</v>
      </c>
      <c r="D206" s="100" t="s">
        <v>163</v>
      </c>
      <c r="E206" s="100" t="s">
        <v>209</v>
      </c>
      <c r="F206" s="108"/>
      <c r="G206" s="100"/>
      <c r="H206" s="108"/>
      <c r="I206" s="109">
        <v>42097.49072916667</v>
      </c>
      <c r="J206" s="100" t="s">
        <v>1037</v>
      </c>
      <c r="K206" s="5"/>
    </row>
    <row r="207">
      <c r="A207" s="100">
        <v>610.0</v>
      </c>
      <c r="B207" s="92" t="s">
        <v>220</v>
      </c>
      <c r="C207" s="100" t="s">
        <v>1099</v>
      </c>
      <c r="D207" s="100" t="s">
        <v>163</v>
      </c>
      <c r="E207" s="100" t="s">
        <v>209</v>
      </c>
      <c r="F207" s="108">
        <v>1.0</v>
      </c>
      <c r="G207" s="100">
        <v>0.0</v>
      </c>
      <c r="H207" s="108">
        <v>1.25</v>
      </c>
      <c r="I207" s="109">
        <v>42098.35056712963</v>
      </c>
      <c r="J207" s="100" t="s">
        <v>1037</v>
      </c>
      <c r="K207" s="5" t="s">
        <v>172</v>
      </c>
    </row>
    <row r="208">
      <c r="A208" s="100">
        <v>609.0</v>
      </c>
      <c r="B208" s="92" t="s">
        <v>220</v>
      </c>
      <c r="C208" s="100" t="s">
        <v>1100</v>
      </c>
      <c r="D208" s="100" t="s">
        <v>163</v>
      </c>
      <c r="E208" s="100" t="s">
        <v>209</v>
      </c>
      <c r="F208" s="108">
        <v>1.25</v>
      </c>
      <c r="G208" s="100">
        <v>0.0</v>
      </c>
      <c r="H208" s="108">
        <v>1.25</v>
      </c>
      <c r="I208" s="109">
        <v>42098.35</v>
      </c>
      <c r="J208" s="100" t="s">
        <v>1037</v>
      </c>
      <c r="K208" s="5" t="s">
        <v>451</v>
      </c>
    </row>
    <row r="209">
      <c r="A209" s="100">
        <v>562.0</v>
      </c>
      <c r="B209" s="92" t="s">
        <v>220</v>
      </c>
      <c r="C209" s="100" t="s">
        <v>1101</v>
      </c>
      <c r="D209" s="100" t="s">
        <v>163</v>
      </c>
      <c r="E209" s="100" t="s">
        <v>209</v>
      </c>
      <c r="F209" s="108">
        <v>1.0</v>
      </c>
      <c r="G209" s="100">
        <v>0.0</v>
      </c>
      <c r="H209" s="108">
        <v>0.0</v>
      </c>
      <c r="I209" s="109">
        <v>42094.84369212963</v>
      </c>
      <c r="J209" s="100" t="s">
        <v>1037</v>
      </c>
      <c r="K209" s="5"/>
    </row>
    <row r="210">
      <c r="A210" s="100">
        <v>561.0</v>
      </c>
      <c r="B210" s="92" t="s">
        <v>220</v>
      </c>
      <c r="C210" s="100" t="s">
        <v>364</v>
      </c>
      <c r="D210" s="100" t="s">
        <v>163</v>
      </c>
      <c r="E210" s="100" t="s">
        <v>209</v>
      </c>
      <c r="F210" s="108">
        <v>2.0</v>
      </c>
      <c r="G210" s="100">
        <v>0.0</v>
      </c>
      <c r="H210" s="108">
        <v>3.0</v>
      </c>
      <c r="I210" s="109">
        <v>42094.83490740741</v>
      </c>
      <c r="J210" s="100" t="s">
        <v>1037</v>
      </c>
      <c r="K210" s="5" t="s">
        <v>364</v>
      </c>
    </row>
    <row r="211">
      <c r="A211" s="100">
        <v>597.0</v>
      </c>
      <c r="B211" s="92" t="s">
        <v>220</v>
      </c>
      <c r="C211" s="100" t="s">
        <v>1104</v>
      </c>
      <c r="D211" s="100" t="s">
        <v>163</v>
      </c>
      <c r="E211" s="100" t="s">
        <v>191</v>
      </c>
      <c r="F211" s="108">
        <v>0.5</v>
      </c>
      <c r="G211" s="100">
        <v>0.0</v>
      </c>
      <c r="H211" s="108">
        <v>0.75</v>
      </c>
      <c r="I211" s="109">
        <v>42097.4796875</v>
      </c>
      <c r="J211" s="100" t="s">
        <v>984</v>
      </c>
      <c r="K211" s="5" t="s">
        <v>379</v>
      </c>
    </row>
    <row r="212">
      <c r="A212" s="100">
        <v>593.0</v>
      </c>
      <c r="B212" s="92" t="s">
        <v>220</v>
      </c>
      <c r="C212" s="100" t="s">
        <v>1105</v>
      </c>
      <c r="D212" s="100" t="s">
        <v>163</v>
      </c>
      <c r="E212" s="100" t="s">
        <v>191</v>
      </c>
      <c r="F212" s="108">
        <v>1.0</v>
      </c>
      <c r="G212" s="100">
        <v>0.0</v>
      </c>
      <c r="H212" s="108">
        <v>0.35</v>
      </c>
      <c r="I212" s="109">
        <v>42097.392060185186</v>
      </c>
      <c r="J212" s="100" t="s">
        <v>101</v>
      </c>
      <c r="K212" s="5" t="s">
        <v>379</v>
      </c>
    </row>
    <row r="213">
      <c r="A213" s="100">
        <v>524.0</v>
      </c>
      <c r="B213" s="92" t="s">
        <v>492</v>
      </c>
      <c r="C213" s="100" t="s">
        <v>1107</v>
      </c>
      <c r="D213" s="100" t="s">
        <v>163</v>
      </c>
      <c r="E213" s="100" t="s">
        <v>76</v>
      </c>
      <c r="F213" s="108"/>
      <c r="G213" s="100"/>
      <c r="H213" s="108"/>
      <c r="I213" s="109">
        <v>42096.7140162037</v>
      </c>
      <c r="J213" s="100" t="s">
        <v>1037</v>
      </c>
      <c r="K213" s="5"/>
    </row>
    <row r="214">
      <c r="A214" s="100">
        <v>570.0</v>
      </c>
      <c r="B214" s="92" t="s">
        <v>220</v>
      </c>
      <c r="C214" s="100" t="s">
        <v>1108</v>
      </c>
      <c r="D214" s="100" t="s">
        <v>163</v>
      </c>
      <c r="E214" s="100"/>
      <c r="F214" s="108">
        <v>2.0</v>
      </c>
      <c r="G214" s="100">
        <v>0.0</v>
      </c>
      <c r="H214" s="108">
        <v>0.0</v>
      </c>
      <c r="I214" s="109">
        <v>42094.000081018516</v>
      </c>
      <c r="J214" s="100" t="s">
        <v>1037</v>
      </c>
      <c r="K214" s="5" t="s">
        <v>457</v>
      </c>
    </row>
    <row r="215">
      <c r="A215" s="100">
        <v>571.0</v>
      </c>
      <c r="B215" s="92" t="s">
        <v>220</v>
      </c>
      <c r="C215" s="100" t="s">
        <v>364</v>
      </c>
      <c r="D215" s="100" t="s">
        <v>163</v>
      </c>
      <c r="E215" s="100"/>
      <c r="F215" s="108">
        <v>2.0</v>
      </c>
      <c r="G215" s="100">
        <v>0.0</v>
      </c>
      <c r="H215" s="108">
        <v>1.5</v>
      </c>
      <c r="I215" s="109">
        <v>42081.671481481484</v>
      </c>
      <c r="J215" s="100" t="s">
        <v>1037</v>
      </c>
      <c r="K215" s="5" t="s">
        <v>364</v>
      </c>
    </row>
    <row r="216">
      <c r="A216" s="100">
        <v>525.0</v>
      </c>
      <c r="B216" s="92" t="s">
        <v>492</v>
      </c>
      <c r="C216" s="100" t="s">
        <v>1110</v>
      </c>
      <c r="D216" s="100" t="s">
        <v>163</v>
      </c>
      <c r="E216" s="100" t="s">
        <v>76</v>
      </c>
      <c r="F216" s="100"/>
      <c r="G216" s="100"/>
      <c r="H216" s="108"/>
      <c r="I216" s="109">
        <v>42096.71387731482</v>
      </c>
      <c r="J216" s="100" t="s">
        <v>1037</v>
      </c>
      <c r="K216" s="5"/>
    </row>
    <row r="217">
      <c r="A217" s="100">
        <v>568.0</v>
      </c>
      <c r="B217" s="92" t="s">
        <v>220</v>
      </c>
      <c r="C217" s="100" t="s">
        <v>364</v>
      </c>
      <c r="D217" s="100" t="s">
        <v>163</v>
      </c>
      <c r="E217" s="100" t="s">
        <v>76</v>
      </c>
      <c r="F217" s="108">
        <v>6.0</v>
      </c>
      <c r="G217" s="100">
        <v>0.0</v>
      </c>
      <c r="H217" s="108">
        <v>8.0</v>
      </c>
      <c r="I217" s="109">
        <v>42089.77982638889</v>
      </c>
      <c r="J217" s="100" t="s">
        <v>1037</v>
      </c>
      <c r="K217" s="5" t="s">
        <v>364</v>
      </c>
    </row>
    <row r="218">
      <c r="A218" s="100">
        <v>521.0</v>
      </c>
      <c r="B218" s="92" t="s">
        <v>492</v>
      </c>
      <c r="C218" s="100" t="s">
        <v>1111</v>
      </c>
      <c r="D218" s="100" t="s">
        <v>163</v>
      </c>
      <c r="E218" s="100" t="s">
        <v>76</v>
      </c>
      <c r="F218" s="108"/>
      <c r="G218" s="100"/>
      <c r="H218" s="108"/>
      <c r="I218" s="109">
        <v>42096.7130787037</v>
      </c>
      <c r="J218" s="100" t="s">
        <v>1037</v>
      </c>
      <c r="K218" s="5"/>
    </row>
    <row r="219">
      <c r="A219" s="100">
        <v>596.0</v>
      </c>
      <c r="B219" s="92" t="s">
        <v>492</v>
      </c>
      <c r="C219" s="100" t="s">
        <v>1118</v>
      </c>
      <c r="D219" s="100" t="s">
        <v>163</v>
      </c>
      <c r="E219" s="100" t="s">
        <v>76</v>
      </c>
      <c r="F219" s="108"/>
      <c r="G219" s="100"/>
      <c r="H219" s="108"/>
      <c r="I219" s="109">
        <v>42112.40707175926</v>
      </c>
      <c r="J219" s="100" t="s">
        <v>984</v>
      </c>
      <c r="K219" s="93"/>
    </row>
    <row r="220">
      <c r="A220" s="100">
        <v>627.0</v>
      </c>
      <c r="B220" s="92" t="s">
        <v>220</v>
      </c>
      <c r="C220" s="100" t="s">
        <v>1052</v>
      </c>
      <c r="D220" s="100" t="s">
        <v>163</v>
      </c>
      <c r="E220" s="100" t="s">
        <v>76</v>
      </c>
      <c r="F220" s="108">
        <v>5.0</v>
      </c>
      <c r="G220" s="100">
        <v>0.0</v>
      </c>
      <c r="H220" s="108">
        <v>5.0</v>
      </c>
      <c r="I220" s="109">
        <v>42099.96971064815</v>
      </c>
      <c r="J220" s="100" t="s">
        <v>984</v>
      </c>
      <c r="K220" s="5" t="s">
        <v>364</v>
      </c>
    </row>
    <row r="221">
      <c r="A221" s="100">
        <v>574.0</v>
      </c>
      <c r="B221" s="92" t="s">
        <v>220</v>
      </c>
      <c r="C221" s="100" t="s">
        <v>1121</v>
      </c>
      <c r="D221" s="100" t="s">
        <v>163</v>
      </c>
      <c r="E221" s="100" t="s">
        <v>76</v>
      </c>
      <c r="F221" s="108">
        <v>4.0</v>
      </c>
      <c r="G221" s="100">
        <v>0.0</v>
      </c>
      <c r="H221" s="108">
        <v>5.5</v>
      </c>
      <c r="I221" s="109">
        <v>42096.27548611111</v>
      </c>
      <c r="J221" s="100" t="s">
        <v>1037</v>
      </c>
      <c r="K221" s="5" t="s">
        <v>364</v>
      </c>
    </row>
    <row r="222">
      <c r="A222" s="100">
        <v>573.0</v>
      </c>
      <c r="B222" s="92" t="s">
        <v>220</v>
      </c>
      <c r="C222" s="100" t="s">
        <v>1126</v>
      </c>
      <c r="D222" s="100" t="s">
        <v>163</v>
      </c>
      <c r="E222" s="100" t="s">
        <v>76</v>
      </c>
      <c r="F222" s="108">
        <v>2.0</v>
      </c>
      <c r="G222" s="100">
        <v>0.0</v>
      </c>
      <c r="H222" s="108">
        <v>0.5</v>
      </c>
      <c r="I222" s="109">
        <v>42093.99996527778</v>
      </c>
      <c r="J222" s="100" t="s">
        <v>1037</v>
      </c>
      <c r="K222" s="5" t="s">
        <v>364</v>
      </c>
    </row>
    <row r="223">
      <c r="A223" s="100">
        <v>586.0</v>
      </c>
      <c r="B223" s="92" t="s">
        <v>220</v>
      </c>
      <c r="C223" s="100" t="s">
        <v>1128</v>
      </c>
      <c r="D223" s="100" t="s">
        <v>163</v>
      </c>
      <c r="E223" s="100" t="s">
        <v>76</v>
      </c>
      <c r="F223" s="108">
        <v>1.5</v>
      </c>
      <c r="G223" s="100">
        <v>0.0</v>
      </c>
      <c r="H223" s="108">
        <v>1.5</v>
      </c>
      <c r="I223" s="109">
        <v>42092.392696759256</v>
      </c>
      <c r="J223" s="100" t="s">
        <v>1037</v>
      </c>
      <c r="K223" s="93" t="s">
        <v>364</v>
      </c>
    </row>
    <row r="224">
      <c r="A224" s="100">
        <v>575.0</v>
      </c>
      <c r="B224" s="92" t="s">
        <v>220</v>
      </c>
      <c r="C224" s="100" t="s">
        <v>1129</v>
      </c>
      <c r="D224" s="100" t="s">
        <v>163</v>
      </c>
      <c r="E224" s="100" t="s">
        <v>76</v>
      </c>
      <c r="F224" s="100">
        <v>2.0</v>
      </c>
      <c r="G224" s="100">
        <v>0.0</v>
      </c>
      <c r="H224" s="108">
        <v>1.0</v>
      </c>
      <c r="I224" s="109">
        <v>42083.63408564815</v>
      </c>
      <c r="J224" s="100" t="s">
        <v>1037</v>
      </c>
      <c r="K224" s="5" t="s">
        <v>364</v>
      </c>
    </row>
    <row r="225">
      <c r="A225" s="100">
        <v>572.0</v>
      </c>
      <c r="B225" s="92" t="s">
        <v>220</v>
      </c>
      <c r="C225" s="100" t="s">
        <v>1130</v>
      </c>
      <c r="D225" s="100" t="s">
        <v>163</v>
      </c>
      <c r="E225" s="100" t="s">
        <v>76</v>
      </c>
      <c r="F225" s="108">
        <v>1.5</v>
      </c>
      <c r="G225" s="100">
        <v>0.0</v>
      </c>
      <c r="H225" s="108">
        <v>1.0</v>
      </c>
      <c r="I225" s="109">
        <v>42081.671168981484</v>
      </c>
      <c r="J225" s="100" t="s">
        <v>1037</v>
      </c>
      <c r="K225" s="5" t="s">
        <v>364</v>
      </c>
    </row>
    <row r="226">
      <c r="A226" s="100">
        <v>556.0</v>
      </c>
      <c r="B226" s="92" t="s">
        <v>220</v>
      </c>
      <c r="C226" s="100" t="s">
        <v>1047</v>
      </c>
      <c r="D226" s="100" t="s">
        <v>163</v>
      </c>
      <c r="E226" s="100"/>
      <c r="F226" s="108">
        <v>2.0</v>
      </c>
      <c r="G226" s="100">
        <v>0.0</v>
      </c>
      <c r="H226" s="108">
        <v>0.7</v>
      </c>
      <c r="I226" s="109">
        <v>42096.67178240741</v>
      </c>
      <c r="J226" s="100" t="s">
        <v>775</v>
      </c>
      <c r="K226" s="5"/>
    </row>
    <row r="227">
      <c r="A227" s="100">
        <v>557.0</v>
      </c>
      <c r="B227" s="92" t="s">
        <v>220</v>
      </c>
      <c r="C227" s="100" t="s">
        <v>364</v>
      </c>
      <c r="D227" s="100" t="s">
        <v>163</v>
      </c>
      <c r="E227" s="100" t="s">
        <v>211</v>
      </c>
      <c r="F227" s="108">
        <v>12.0</v>
      </c>
      <c r="G227" s="100">
        <v>3.0</v>
      </c>
      <c r="H227" s="108">
        <v>11.0</v>
      </c>
      <c r="I227" s="109">
        <v>42096.671631944446</v>
      </c>
      <c r="J227" s="100" t="s">
        <v>775</v>
      </c>
      <c r="K227" s="5"/>
    </row>
    <row r="228">
      <c r="A228" s="100">
        <v>555.0</v>
      </c>
      <c r="B228" s="92" t="s">
        <v>220</v>
      </c>
      <c r="C228" s="100" t="s">
        <v>529</v>
      </c>
      <c r="D228" s="100" t="s">
        <v>163</v>
      </c>
      <c r="E228" s="100"/>
      <c r="F228" s="108">
        <v>1.25</v>
      </c>
      <c r="G228" s="100">
        <v>0.0</v>
      </c>
      <c r="H228" s="108">
        <v>1.3</v>
      </c>
      <c r="I228" s="109">
        <v>42096.67138888889</v>
      </c>
      <c r="J228" s="100" t="s">
        <v>775</v>
      </c>
      <c r="K228" s="5"/>
    </row>
    <row r="229">
      <c r="A229" s="100">
        <v>543.0</v>
      </c>
      <c r="B229" s="92" t="s">
        <v>220</v>
      </c>
      <c r="C229" s="100" t="s">
        <v>1036</v>
      </c>
      <c r="D229" s="100" t="s">
        <v>163</v>
      </c>
      <c r="E229" s="100" t="s">
        <v>191</v>
      </c>
      <c r="F229" s="108">
        <v>2.0</v>
      </c>
      <c r="G229" s="100">
        <v>0.0</v>
      </c>
      <c r="H229" s="108">
        <v>0.5</v>
      </c>
      <c r="I229" s="109">
        <v>42096.65020833333</v>
      </c>
      <c r="J229" s="100" t="s">
        <v>1037</v>
      </c>
      <c r="K229" s="93" t="s">
        <v>468</v>
      </c>
    </row>
    <row r="230">
      <c r="A230" s="100">
        <v>545.0</v>
      </c>
      <c r="B230" s="92" t="s">
        <v>220</v>
      </c>
      <c r="C230" s="100" t="s">
        <v>1133</v>
      </c>
      <c r="D230" s="100" t="s">
        <v>163</v>
      </c>
      <c r="E230" s="100" t="s">
        <v>191</v>
      </c>
      <c r="F230" s="108">
        <v>1.5</v>
      </c>
      <c r="G230" s="100">
        <v>0.0</v>
      </c>
      <c r="H230" s="108">
        <v>0.85</v>
      </c>
      <c r="I230" s="109">
        <v>42096.650034722225</v>
      </c>
      <c r="J230" s="100" t="s">
        <v>1037</v>
      </c>
      <c r="K230" s="93" t="s">
        <v>259</v>
      </c>
    </row>
    <row r="231">
      <c r="A231" s="100">
        <v>544.0</v>
      </c>
      <c r="B231" s="92" t="s">
        <v>220</v>
      </c>
      <c r="C231" s="100" t="s">
        <v>784</v>
      </c>
      <c r="D231" s="100" t="s">
        <v>163</v>
      </c>
      <c r="E231" s="100" t="s">
        <v>191</v>
      </c>
      <c r="F231" s="108">
        <v>2.0</v>
      </c>
      <c r="G231" s="100">
        <v>0.0</v>
      </c>
      <c r="H231" s="108">
        <v>2.6</v>
      </c>
      <c r="I231" s="109">
        <v>42096.649930555555</v>
      </c>
      <c r="J231" s="100" t="s">
        <v>1037</v>
      </c>
      <c r="K231" s="93" t="s">
        <v>379</v>
      </c>
    </row>
    <row r="232">
      <c r="A232" s="100">
        <v>540.0</v>
      </c>
      <c r="B232" s="92" t="s">
        <v>220</v>
      </c>
      <c r="C232" s="100" t="s">
        <v>1136</v>
      </c>
      <c r="D232" s="100" t="s">
        <v>163</v>
      </c>
      <c r="E232" s="100" t="s">
        <v>191</v>
      </c>
      <c r="F232" s="108">
        <v>1.25</v>
      </c>
      <c r="G232" s="100">
        <v>0.0</v>
      </c>
      <c r="H232" s="108">
        <v>1.25</v>
      </c>
      <c r="I232" s="109">
        <v>42096.615219907406</v>
      </c>
      <c r="J232" s="100" t="s">
        <v>1037</v>
      </c>
      <c r="K232" s="5" t="s">
        <v>172</v>
      </c>
    </row>
    <row r="233">
      <c r="A233" s="100">
        <v>566.0</v>
      </c>
      <c r="B233" s="92" t="s">
        <v>220</v>
      </c>
      <c r="C233" s="100" t="s">
        <v>1138</v>
      </c>
      <c r="D233" s="100" t="s">
        <v>163</v>
      </c>
      <c r="E233" s="100" t="s">
        <v>209</v>
      </c>
      <c r="F233" s="108">
        <v>2.0</v>
      </c>
      <c r="G233" s="100">
        <v>0.0</v>
      </c>
      <c r="H233" s="108">
        <v>3.25</v>
      </c>
      <c r="I233" s="109">
        <v>42095.83694444445</v>
      </c>
      <c r="J233" s="100" t="s">
        <v>775</v>
      </c>
      <c r="K233" s="5"/>
    </row>
    <row r="234">
      <c r="A234" s="100">
        <v>567.0</v>
      </c>
      <c r="B234" s="92" t="s">
        <v>220</v>
      </c>
      <c r="C234" s="100" t="s">
        <v>1139</v>
      </c>
      <c r="D234" s="100" t="s">
        <v>163</v>
      </c>
      <c r="E234" s="100" t="s">
        <v>209</v>
      </c>
      <c r="F234" s="108">
        <v>2.0</v>
      </c>
      <c r="G234" s="100">
        <v>0.0</v>
      </c>
      <c r="H234" s="108">
        <v>0.5</v>
      </c>
      <c r="I234" s="109">
        <v>42095.83613425926</v>
      </c>
      <c r="J234" s="100" t="s">
        <v>775</v>
      </c>
      <c r="K234" s="5" t="s">
        <v>468</v>
      </c>
    </row>
    <row r="235">
      <c r="A235" s="100">
        <v>592.0</v>
      </c>
      <c r="B235" s="92" t="s">
        <v>220</v>
      </c>
      <c r="C235" s="100" t="s">
        <v>1140</v>
      </c>
      <c r="D235" s="100" t="s">
        <v>163</v>
      </c>
      <c r="E235" s="100" t="s">
        <v>76</v>
      </c>
      <c r="F235" s="108">
        <v>1.25</v>
      </c>
      <c r="G235" s="100">
        <v>0.0</v>
      </c>
      <c r="H235" s="108">
        <v>1.25</v>
      </c>
      <c r="I235" s="109">
        <v>42095.118414351855</v>
      </c>
      <c r="J235" s="100" t="s">
        <v>101</v>
      </c>
      <c r="K235" s="5" t="s">
        <v>292</v>
      </c>
    </row>
    <row r="236">
      <c r="A236" s="100">
        <v>563.0</v>
      </c>
      <c r="B236" s="92" t="s">
        <v>220</v>
      </c>
      <c r="C236" s="100" t="s">
        <v>1141</v>
      </c>
      <c r="D236" s="100" t="s">
        <v>163</v>
      </c>
      <c r="E236" s="100" t="s">
        <v>209</v>
      </c>
      <c r="F236" s="108">
        <v>2.0</v>
      </c>
      <c r="G236" s="100">
        <v>0.0</v>
      </c>
      <c r="H236" s="108">
        <v>0.0</v>
      </c>
      <c r="I236" s="109">
        <v>42094.86167824074</v>
      </c>
      <c r="J236" s="100" t="s">
        <v>775</v>
      </c>
      <c r="K236" s="5" t="s">
        <v>393</v>
      </c>
    </row>
    <row r="237">
      <c r="A237" s="100">
        <v>587.0</v>
      </c>
      <c r="B237" s="92" t="s">
        <v>220</v>
      </c>
      <c r="C237" s="100" t="s">
        <v>1143</v>
      </c>
      <c r="D237" s="100" t="s">
        <v>163</v>
      </c>
      <c r="E237" s="100" t="s">
        <v>76</v>
      </c>
      <c r="F237" s="108">
        <v>0.45</v>
      </c>
      <c r="G237" s="100">
        <v>0.0</v>
      </c>
      <c r="H237" s="108">
        <v>0.45</v>
      </c>
      <c r="I237" s="109">
        <v>42094.07792824074</v>
      </c>
      <c r="J237" s="100" t="s">
        <v>101</v>
      </c>
      <c r="K237" s="5" t="s">
        <v>292</v>
      </c>
    </row>
    <row r="238">
      <c r="A238" s="100">
        <v>585.0</v>
      </c>
      <c r="B238" s="92" t="s">
        <v>220</v>
      </c>
      <c r="C238" s="100" t="s">
        <v>1144</v>
      </c>
      <c r="D238" s="100" t="s">
        <v>163</v>
      </c>
      <c r="E238" s="100" t="s">
        <v>76</v>
      </c>
      <c r="F238" s="108">
        <v>1.25</v>
      </c>
      <c r="G238" s="100">
        <v>0.0</v>
      </c>
      <c r="H238" s="108">
        <v>1.25</v>
      </c>
      <c r="I238" s="109">
        <v>42084.59809027778</v>
      </c>
      <c r="J238" s="100" t="s">
        <v>1037</v>
      </c>
      <c r="K238" s="5" t="s">
        <v>292</v>
      </c>
    </row>
    <row r="239">
      <c r="A239" s="100">
        <v>584.0</v>
      </c>
      <c r="B239" s="92" t="s">
        <v>220</v>
      </c>
      <c r="C239" s="100" t="s">
        <v>1145</v>
      </c>
      <c r="D239" s="100" t="s">
        <v>163</v>
      </c>
      <c r="E239" s="100" t="s">
        <v>76</v>
      </c>
      <c r="F239" s="108">
        <v>0.5</v>
      </c>
      <c r="G239" s="100">
        <v>0.0</v>
      </c>
      <c r="H239" s="108">
        <v>0.5</v>
      </c>
      <c r="I239" s="109">
        <v>42084.597766203704</v>
      </c>
      <c r="J239" s="100" t="s">
        <v>1037</v>
      </c>
      <c r="K239" s="5" t="s">
        <v>292</v>
      </c>
    </row>
    <row r="240">
      <c r="A240" s="100">
        <v>583.0</v>
      </c>
      <c r="B240" s="92" t="s">
        <v>220</v>
      </c>
      <c r="C240" s="100" t="s">
        <v>1146</v>
      </c>
      <c r="D240" s="100" t="s">
        <v>163</v>
      </c>
      <c r="E240" s="100" t="s">
        <v>191</v>
      </c>
      <c r="F240" s="108">
        <v>1.0</v>
      </c>
      <c r="G240" s="92">
        <v>0.0</v>
      </c>
      <c r="H240" s="108">
        <v>1.0</v>
      </c>
      <c r="I240" s="109">
        <v>42082.613541666666</v>
      </c>
      <c r="J240" s="100" t="s">
        <v>1037</v>
      </c>
      <c r="K240" s="5" t="s">
        <v>379</v>
      </c>
    </row>
    <row r="241">
      <c r="A241" s="100">
        <v>582.0</v>
      </c>
      <c r="B241" s="92" t="s">
        <v>220</v>
      </c>
      <c r="C241" s="100" t="s">
        <v>1147</v>
      </c>
      <c r="D241" s="100" t="s">
        <v>163</v>
      </c>
      <c r="E241" s="100" t="s">
        <v>191</v>
      </c>
      <c r="F241" s="108">
        <v>0.25</v>
      </c>
      <c r="G241" s="92">
        <v>0.0</v>
      </c>
      <c r="H241" s="108">
        <v>0.4</v>
      </c>
      <c r="I241" s="109">
        <v>42082.54457175926</v>
      </c>
      <c r="J241" s="100" t="s">
        <v>101</v>
      </c>
      <c r="K241" s="5" t="s">
        <v>364</v>
      </c>
    </row>
    <row r="242">
      <c r="A242" s="100">
        <v>542.0</v>
      </c>
      <c r="B242" s="92" t="s">
        <v>220</v>
      </c>
      <c r="C242" s="100" t="s">
        <v>1148</v>
      </c>
      <c r="D242" s="100" t="s">
        <v>163</v>
      </c>
      <c r="E242" s="100" t="s">
        <v>191</v>
      </c>
      <c r="F242" s="108">
        <v>3.0</v>
      </c>
      <c r="G242" s="92">
        <v>0.0</v>
      </c>
      <c r="H242" s="108">
        <v>3.5</v>
      </c>
      <c r="I242" s="109">
        <v>42082.532118055555</v>
      </c>
      <c r="J242" s="100" t="s">
        <v>1037</v>
      </c>
      <c r="K242" s="5" t="s">
        <v>379</v>
      </c>
    </row>
    <row r="243">
      <c r="A243" s="100">
        <v>565.0</v>
      </c>
      <c r="B243" s="92" t="s">
        <v>220</v>
      </c>
      <c r="C243" s="100" t="s">
        <v>1151</v>
      </c>
      <c r="D243" s="100" t="s">
        <v>163</v>
      </c>
      <c r="E243" s="100" t="s">
        <v>209</v>
      </c>
      <c r="F243" s="108">
        <v>2.0</v>
      </c>
      <c r="G243" s="92">
        <v>0.0</v>
      </c>
      <c r="H243" s="108">
        <v>1.0</v>
      </c>
      <c r="I243" s="109">
        <v>42081.74787037037</v>
      </c>
      <c r="J243" s="100" t="s">
        <v>775</v>
      </c>
      <c r="K243" s="5" t="s">
        <v>364</v>
      </c>
    </row>
    <row r="244">
      <c r="A244" s="100">
        <v>579.0</v>
      </c>
      <c r="B244" s="92" t="s">
        <v>220</v>
      </c>
      <c r="C244" s="100" t="s">
        <v>1112</v>
      </c>
      <c r="D244" s="100" t="s">
        <v>163</v>
      </c>
      <c r="E244" s="100" t="s">
        <v>76</v>
      </c>
      <c r="F244" s="108">
        <v>0.45</v>
      </c>
      <c r="G244" s="92">
        <v>0.0</v>
      </c>
      <c r="H244" s="108">
        <v>0.45</v>
      </c>
      <c r="I244" s="109">
        <v>42081.36803240741</v>
      </c>
      <c r="J244" s="100" t="s">
        <v>101</v>
      </c>
      <c r="K244" s="5" t="s">
        <v>292</v>
      </c>
    </row>
    <row r="245">
      <c r="A245" s="100">
        <v>578.0</v>
      </c>
      <c r="B245" s="92" t="s">
        <v>220</v>
      </c>
      <c r="C245" s="100" t="s">
        <v>1154</v>
      </c>
      <c r="D245" s="100" t="s">
        <v>163</v>
      </c>
      <c r="E245" s="100" t="s">
        <v>209</v>
      </c>
      <c r="F245" s="108">
        <v>1.0</v>
      </c>
      <c r="G245" s="92">
        <v>0.0</v>
      </c>
      <c r="H245" s="108">
        <v>1.0</v>
      </c>
      <c r="I245" s="109">
        <v>42081.05809027778</v>
      </c>
      <c r="J245" s="100" t="s">
        <v>775</v>
      </c>
      <c r="K245" s="5" t="s">
        <v>364</v>
      </c>
    </row>
    <row r="246">
      <c r="A246" s="100">
        <v>564.0</v>
      </c>
      <c r="B246" s="92" t="s">
        <v>220</v>
      </c>
      <c r="C246" s="100" t="s">
        <v>1155</v>
      </c>
      <c r="D246" s="100" t="s">
        <v>163</v>
      </c>
      <c r="E246" s="100" t="s">
        <v>209</v>
      </c>
      <c r="F246" s="108">
        <v>0.5</v>
      </c>
      <c r="G246" s="92">
        <v>0.0</v>
      </c>
      <c r="H246" s="108">
        <v>0.5</v>
      </c>
      <c r="I246" s="109">
        <v>42081.04578703704</v>
      </c>
      <c r="J246" s="100" t="s">
        <v>775</v>
      </c>
      <c r="K246" s="5" t="s">
        <v>364</v>
      </c>
    </row>
    <row r="247">
      <c r="A247" s="100">
        <v>576.0</v>
      </c>
      <c r="B247" s="92" t="s">
        <v>220</v>
      </c>
      <c r="C247" s="100" t="s">
        <v>1156</v>
      </c>
      <c r="D247" s="100" t="s">
        <v>163</v>
      </c>
      <c r="E247" s="100" t="s">
        <v>209</v>
      </c>
      <c r="F247" s="108">
        <v>1.25</v>
      </c>
      <c r="G247" s="92">
        <v>0.0</v>
      </c>
      <c r="H247" s="108">
        <v>1.5</v>
      </c>
      <c r="I247" s="109">
        <v>42081.043541666666</v>
      </c>
      <c r="J247" s="100" t="s">
        <v>775</v>
      </c>
      <c r="K247" s="5" t="s">
        <v>283</v>
      </c>
    </row>
    <row r="248">
      <c r="A248" s="100">
        <v>577.0</v>
      </c>
      <c r="B248" s="92" t="s">
        <v>220</v>
      </c>
      <c r="C248" s="100" t="s">
        <v>1157</v>
      </c>
      <c r="D248" s="100" t="s">
        <v>163</v>
      </c>
      <c r="E248" s="100" t="s">
        <v>76</v>
      </c>
      <c r="F248" s="108">
        <v>1.25</v>
      </c>
      <c r="G248" s="92">
        <v>0.0</v>
      </c>
      <c r="H248" s="108">
        <v>1.25</v>
      </c>
      <c r="I248" s="109">
        <v>42080.756215277775</v>
      </c>
      <c r="J248" s="100" t="s">
        <v>1037</v>
      </c>
      <c r="K248" s="5" t="s">
        <v>364</v>
      </c>
    </row>
    <row r="249">
      <c r="A249" s="100">
        <v>533.0</v>
      </c>
      <c r="B249" s="92" t="s">
        <v>220</v>
      </c>
      <c r="C249" s="100" t="s">
        <v>1158</v>
      </c>
      <c r="D249" s="100" t="s">
        <v>163</v>
      </c>
      <c r="E249" s="100" t="s">
        <v>191</v>
      </c>
      <c r="F249" s="108">
        <v>0.5</v>
      </c>
      <c r="G249" s="92">
        <v>0.0</v>
      </c>
      <c r="H249" s="108">
        <v>0.5</v>
      </c>
      <c r="I249" s="109">
        <v>42076.48287037037</v>
      </c>
      <c r="J249" s="100" t="s">
        <v>1037</v>
      </c>
      <c r="K249" s="5" t="s">
        <v>330</v>
      </c>
    </row>
    <row r="250">
      <c r="A250" s="100">
        <v>530.0</v>
      </c>
      <c r="B250" s="92" t="s">
        <v>220</v>
      </c>
      <c r="C250" s="100" t="s">
        <v>1159</v>
      </c>
      <c r="D250" s="100" t="s">
        <v>163</v>
      </c>
      <c r="E250" s="100" t="s">
        <v>191</v>
      </c>
      <c r="F250" s="108">
        <v>0.5</v>
      </c>
      <c r="G250" s="92">
        <v>0.0</v>
      </c>
      <c r="H250" s="108">
        <v>0.75</v>
      </c>
      <c r="I250" s="109">
        <v>42075.9093287037</v>
      </c>
      <c r="J250" s="100" t="s">
        <v>101</v>
      </c>
      <c r="K250" s="5" t="s">
        <v>283</v>
      </c>
    </row>
    <row r="251">
      <c r="A251" s="100">
        <v>529.0</v>
      </c>
      <c r="B251" s="92" t="s">
        <v>220</v>
      </c>
      <c r="C251" s="100" t="s">
        <v>1162</v>
      </c>
      <c r="D251" s="100" t="s">
        <v>163</v>
      </c>
      <c r="E251" s="100" t="s">
        <v>76</v>
      </c>
      <c r="F251" s="108">
        <v>1.0</v>
      </c>
      <c r="G251" s="92">
        <v>0.0</v>
      </c>
      <c r="H251" s="108">
        <v>1.0</v>
      </c>
      <c r="I251" s="109">
        <v>42075.90920138889</v>
      </c>
      <c r="J251" s="100" t="s">
        <v>101</v>
      </c>
      <c r="K251" s="5" t="s">
        <v>283</v>
      </c>
    </row>
    <row r="252">
      <c r="A252" s="100">
        <v>479.0</v>
      </c>
      <c r="B252" s="92" t="s">
        <v>220</v>
      </c>
      <c r="C252" s="100" t="s">
        <v>1165</v>
      </c>
      <c r="D252" s="100" t="s">
        <v>163</v>
      </c>
      <c r="E252" s="100" t="s">
        <v>191</v>
      </c>
      <c r="F252" s="108">
        <v>1.25</v>
      </c>
      <c r="G252" s="92">
        <v>0.0</v>
      </c>
      <c r="H252" s="108">
        <v>1.75</v>
      </c>
      <c r="I252" s="109">
        <v>42075.90880787037</v>
      </c>
      <c r="J252" s="100" t="s">
        <v>1166</v>
      </c>
      <c r="K252" s="5" t="s">
        <v>283</v>
      </c>
    </row>
    <row r="253">
      <c r="A253" s="100">
        <v>336.0</v>
      </c>
      <c r="B253" s="92" t="s">
        <v>492</v>
      </c>
      <c r="C253" s="100" t="s">
        <v>1167</v>
      </c>
      <c r="D253" s="100" t="s">
        <v>163</v>
      </c>
      <c r="E253" s="100" t="s">
        <v>209</v>
      </c>
      <c r="F253" s="108"/>
      <c r="G253" s="92"/>
      <c r="H253" s="108"/>
      <c r="I253" s="109">
        <v>42075.88243055555</v>
      </c>
      <c r="J253" s="100" t="s">
        <v>1166</v>
      </c>
      <c r="K253" s="5"/>
    </row>
    <row r="254">
      <c r="A254" s="100">
        <v>486.0</v>
      </c>
      <c r="B254" s="92" t="s">
        <v>220</v>
      </c>
      <c r="C254" s="100" t="s">
        <v>1168</v>
      </c>
      <c r="D254" s="100" t="s">
        <v>163</v>
      </c>
      <c r="E254" s="100" t="s">
        <v>209</v>
      </c>
      <c r="F254" s="108">
        <v>2.0</v>
      </c>
      <c r="G254" s="92">
        <v>0.0</v>
      </c>
      <c r="H254" s="108">
        <v>0.0</v>
      </c>
      <c r="I254" s="109">
        <v>42075.98869212963</v>
      </c>
      <c r="J254" s="100" t="s">
        <v>1166</v>
      </c>
      <c r="K254" s="5"/>
    </row>
    <row r="255">
      <c r="A255" s="100">
        <v>528.0</v>
      </c>
      <c r="B255" s="92" t="s">
        <v>220</v>
      </c>
      <c r="C255" s="100" t="s">
        <v>1169</v>
      </c>
      <c r="D255" s="100" t="s">
        <v>163</v>
      </c>
      <c r="E255" s="100" t="s">
        <v>209</v>
      </c>
      <c r="F255" s="108">
        <v>1.0</v>
      </c>
      <c r="G255" s="100">
        <v>0.0</v>
      </c>
      <c r="H255" s="108">
        <v>0.5</v>
      </c>
      <c r="I255" s="109">
        <v>42075.98857638889</v>
      </c>
      <c r="J255" s="100" t="s">
        <v>1166</v>
      </c>
      <c r="K255" s="5" t="s">
        <v>283</v>
      </c>
    </row>
    <row r="256">
      <c r="A256" s="100">
        <v>515.0</v>
      </c>
      <c r="B256" s="92" t="s">
        <v>220</v>
      </c>
      <c r="C256" s="100" t="s">
        <v>1171</v>
      </c>
      <c r="D256" s="100" t="s">
        <v>163</v>
      </c>
      <c r="E256" s="100" t="s">
        <v>209</v>
      </c>
      <c r="F256" s="108">
        <v>1.25</v>
      </c>
      <c r="G256" s="100">
        <v>0.0</v>
      </c>
      <c r="H256" s="108">
        <v>1.75</v>
      </c>
      <c r="I256" s="109">
        <v>42075.900821759256</v>
      </c>
      <c r="J256" s="100" t="s">
        <v>1166</v>
      </c>
      <c r="K256" s="5" t="s">
        <v>283</v>
      </c>
    </row>
    <row r="257">
      <c r="A257" s="100">
        <v>485.0</v>
      </c>
      <c r="B257" s="92" t="s">
        <v>220</v>
      </c>
      <c r="C257" s="100" t="s">
        <v>364</v>
      </c>
      <c r="D257" s="100" t="s">
        <v>163</v>
      </c>
      <c r="E257" s="100" t="s">
        <v>209</v>
      </c>
      <c r="F257" s="108">
        <v>3.0</v>
      </c>
      <c r="G257" s="100">
        <v>0.0</v>
      </c>
      <c r="H257" s="108">
        <v>8.5</v>
      </c>
      <c r="I257" s="109">
        <v>42074.82383101852</v>
      </c>
      <c r="J257" s="100" t="s">
        <v>1166</v>
      </c>
      <c r="K257" s="5"/>
    </row>
    <row r="258">
      <c r="A258" s="100">
        <v>513.0</v>
      </c>
      <c r="B258" s="92" t="s">
        <v>220</v>
      </c>
      <c r="C258" s="100" t="s">
        <v>1174</v>
      </c>
      <c r="D258" s="100" t="s">
        <v>163</v>
      </c>
      <c r="E258" s="100" t="s">
        <v>209</v>
      </c>
      <c r="F258" s="108">
        <v>1.0</v>
      </c>
      <c r="G258" s="100">
        <v>0.0</v>
      </c>
      <c r="H258" s="108">
        <v>2.0</v>
      </c>
      <c r="I258" s="109">
        <v>42074.68892361111</v>
      </c>
      <c r="J258" s="100" t="s">
        <v>1166</v>
      </c>
      <c r="K258" s="5" t="s">
        <v>364</v>
      </c>
    </row>
    <row r="259">
      <c r="A259" s="100">
        <v>511.0</v>
      </c>
      <c r="B259" s="92" t="s">
        <v>220</v>
      </c>
      <c r="C259" s="100" t="s">
        <v>1175</v>
      </c>
      <c r="D259" s="100" t="s">
        <v>163</v>
      </c>
      <c r="E259" s="100" t="s">
        <v>209</v>
      </c>
      <c r="F259" s="108">
        <v>1.25</v>
      </c>
      <c r="G259" s="92">
        <v>0.0</v>
      </c>
      <c r="H259" s="108">
        <v>2.0</v>
      </c>
      <c r="I259" s="109">
        <v>42073.996296296296</v>
      </c>
      <c r="J259" s="100" t="s">
        <v>1166</v>
      </c>
      <c r="K259" s="5" t="s">
        <v>283</v>
      </c>
    </row>
    <row r="260">
      <c r="A260" s="100">
        <v>504.0</v>
      </c>
      <c r="B260" s="92" t="s">
        <v>220</v>
      </c>
      <c r="C260" s="100" t="s">
        <v>1176</v>
      </c>
      <c r="D260" s="100" t="s">
        <v>163</v>
      </c>
      <c r="E260" s="100" t="s">
        <v>209</v>
      </c>
      <c r="F260" s="108">
        <v>1.0</v>
      </c>
      <c r="G260" s="92">
        <v>0.0</v>
      </c>
      <c r="H260" s="108">
        <v>1.0</v>
      </c>
      <c r="I260" s="109">
        <v>42072.89738425926</v>
      </c>
      <c r="J260" s="100" t="s">
        <v>1166</v>
      </c>
      <c r="K260" s="5" t="s">
        <v>259</v>
      </c>
    </row>
    <row r="261">
      <c r="A261" s="100">
        <v>495.0</v>
      </c>
      <c r="B261" s="92" t="s">
        <v>220</v>
      </c>
      <c r="C261" s="100" t="s">
        <v>1177</v>
      </c>
      <c r="D261" s="100" t="s">
        <v>163</v>
      </c>
      <c r="E261" s="100" t="s">
        <v>209</v>
      </c>
      <c r="F261" s="108">
        <v>1.5</v>
      </c>
      <c r="G261" s="92">
        <v>0.0</v>
      </c>
      <c r="H261" s="108">
        <v>2.0</v>
      </c>
      <c r="I261" s="109">
        <v>42068.88392361111</v>
      </c>
      <c r="J261" s="100" t="s">
        <v>1166</v>
      </c>
      <c r="K261" s="5" t="s">
        <v>364</v>
      </c>
    </row>
    <row r="262">
      <c r="A262" s="100">
        <v>494.0</v>
      </c>
      <c r="B262" s="92" t="s">
        <v>220</v>
      </c>
      <c r="C262" s="100" t="s">
        <v>1180</v>
      </c>
      <c r="D262" s="100" t="s">
        <v>163</v>
      </c>
      <c r="E262" s="100" t="s">
        <v>209</v>
      </c>
      <c r="F262" s="108">
        <v>2.0</v>
      </c>
      <c r="G262" s="100">
        <v>0.0</v>
      </c>
      <c r="H262" s="108">
        <v>2.0</v>
      </c>
      <c r="I262" s="109">
        <v>42068.00900462963</v>
      </c>
      <c r="J262" s="100" t="s">
        <v>1166</v>
      </c>
      <c r="K262" s="5"/>
    </row>
    <row r="263">
      <c r="A263" s="100">
        <v>484.0</v>
      </c>
      <c r="B263" s="92" t="s">
        <v>220</v>
      </c>
      <c r="C263" s="100" t="s">
        <v>1182</v>
      </c>
      <c r="D263" s="100" t="s">
        <v>163</v>
      </c>
      <c r="E263" s="100" t="s">
        <v>209</v>
      </c>
      <c r="F263" s="108">
        <v>0.5</v>
      </c>
      <c r="G263" s="92">
        <v>0.0</v>
      </c>
      <c r="H263" s="108">
        <v>0.5</v>
      </c>
      <c r="I263" s="109">
        <v>42067.97715277778</v>
      </c>
      <c r="J263" s="100" t="s">
        <v>1166</v>
      </c>
      <c r="K263" s="5"/>
    </row>
    <row r="264">
      <c r="A264" s="100">
        <v>492.0</v>
      </c>
      <c r="B264" s="92" t="s">
        <v>220</v>
      </c>
      <c r="C264" s="100" t="s">
        <v>1184</v>
      </c>
      <c r="D264" s="100" t="s">
        <v>163</v>
      </c>
      <c r="E264" s="100" t="s">
        <v>209</v>
      </c>
      <c r="F264" s="108">
        <v>1.0</v>
      </c>
      <c r="G264" s="92"/>
      <c r="H264" s="108">
        <v>1.0</v>
      </c>
      <c r="I264" s="109">
        <v>42066.79075231482</v>
      </c>
      <c r="J264" s="100" t="s">
        <v>1166</v>
      </c>
      <c r="K264" s="5" t="s">
        <v>398</v>
      </c>
    </row>
    <row r="265">
      <c r="A265" s="100">
        <v>488.0</v>
      </c>
      <c r="B265" s="92" t="s">
        <v>220</v>
      </c>
      <c r="C265" s="100" t="s">
        <v>1185</v>
      </c>
      <c r="D265" s="100" t="s">
        <v>163</v>
      </c>
      <c r="E265" s="100" t="s">
        <v>209</v>
      </c>
      <c r="F265" s="108">
        <v>0.25</v>
      </c>
      <c r="G265" s="92"/>
      <c r="H265" s="108">
        <v>0.25</v>
      </c>
      <c r="I265" s="109">
        <v>42062.886666666665</v>
      </c>
      <c r="J265" s="100" t="s">
        <v>1166</v>
      </c>
      <c r="K265" s="5" t="s">
        <v>259</v>
      </c>
    </row>
    <row r="266">
      <c r="A266" s="100">
        <v>391.0</v>
      </c>
      <c r="B266" s="92" t="s">
        <v>492</v>
      </c>
      <c r="C266" s="100" t="s">
        <v>1186</v>
      </c>
      <c r="D266" s="100" t="s">
        <v>163</v>
      </c>
      <c r="E266" s="100" t="s">
        <v>76</v>
      </c>
      <c r="F266" s="108"/>
      <c r="G266" s="92"/>
      <c r="H266" s="108"/>
      <c r="I266" s="109">
        <v>42075.877754629626</v>
      </c>
      <c r="J266" s="100" t="s">
        <v>1166</v>
      </c>
      <c r="K266" s="5"/>
    </row>
    <row r="267">
      <c r="A267" s="100">
        <v>399.0</v>
      </c>
      <c r="B267" s="92" t="s">
        <v>220</v>
      </c>
      <c r="C267" s="100" t="s">
        <v>1187</v>
      </c>
      <c r="D267" s="100" t="s">
        <v>163</v>
      </c>
      <c r="E267" s="100" t="s">
        <v>76</v>
      </c>
      <c r="F267" s="108">
        <v>2.0</v>
      </c>
      <c r="G267" s="92">
        <v>0.0</v>
      </c>
      <c r="H267" s="108">
        <v>4.0</v>
      </c>
      <c r="I267" s="109">
        <v>42068.976689814815</v>
      </c>
      <c r="J267" s="100" t="s">
        <v>1166</v>
      </c>
      <c r="K267" s="5" t="s">
        <v>364</v>
      </c>
    </row>
    <row r="268">
      <c r="A268" s="100">
        <v>499.0</v>
      </c>
      <c r="B268" s="92" t="s">
        <v>220</v>
      </c>
      <c r="C268" s="100" t="s">
        <v>1188</v>
      </c>
      <c r="D268" s="100" t="s">
        <v>163</v>
      </c>
      <c r="E268" s="100" t="s">
        <v>76</v>
      </c>
      <c r="F268" s="108">
        <v>2.0</v>
      </c>
      <c r="G268" s="100">
        <v>0.0</v>
      </c>
      <c r="H268" s="108">
        <v>2.0</v>
      </c>
      <c r="I268" s="109">
        <v>42068.976539351854</v>
      </c>
      <c r="J268" s="100" t="s">
        <v>1166</v>
      </c>
      <c r="K268" s="5" t="s">
        <v>364</v>
      </c>
    </row>
    <row r="269">
      <c r="A269" s="100">
        <v>462.0</v>
      </c>
      <c r="B269" s="92" t="s">
        <v>220</v>
      </c>
      <c r="C269" s="100" t="s">
        <v>1189</v>
      </c>
      <c r="D269" s="100" t="s">
        <v>163</v>
      </c>
      <c r="E269" s="100" t="s">
        <v>76</v>
      </c>
      <c r="F269" s="108">
        <v>0.5</v>
      </c>
      <c r="G269" s="100">
        <v>0.0</v>
      </c>
      <c r="H269" s="108">
        <v>0.5</v>
      </c>
      <c r="I269" s="109">
        <v>42068.884618055556</v>
      </c>
      <c r="J269" s="100" t="s">
        <v>1166</v>
      </c>
      <c r="K269" s="92" t="s">
        <v>457</v>
      </c>
    </row>
    <row r="270">
      <c r="A270" s="100">
        <v>397.0</v>
      </c>
      <c r="B270" s="92" t="s">
        <v>220</v>
      </c>
      <c r="C270" s="100" t="s">
        <v>1190</v>
      </c>
      <c r="D270" s="100" t="s">
        <v>163</v>
      </c>
      <c r="E270" s="100" t="s">
        <v>76</v>
      </c>
      <c r="F270" s="108">
        <v>2.0</v>
      </c>
      <c r="G270" s="100">
        <v>0.0</v>
      </c>
      <c r="H270" s="108">
        <v>3.25</v>
      </c>
      <c r="I270" s="109">
        <v>42068.883993055555</v>
      </c>
      <c r="J270" s="100" t="s">
        <v>1166</v>
      </c>
      <c r="K270" s="92" t="s">
        <v>393</v>
      </c>
    </row>
    <row r="271">
      <c r="A271" s="100">
        <v>401.0</v>
      </c>
      <c r="B271" s="92" t="s">
        <v>220</v>
      </c>
      <c r="C271" s="100" t="s">
        <v>1196</v>
      </c>
      <c r="D271" s="100" t="s">
        <v>163</v>
      </c>
      <c r="E271" s="100" t="s">
        <v>76</v>
      </c>
      <c r="F271" s="108">
        <v>1.25</v>
      </c>
      <c r="G271" s="100">
        <v>0.0</v>
      </c>
      <c r="H271" s="108">
        <v>1.5</v>
      </c>
      <c r="I271" s="109">
        <v>42059.928611111114</v>
      </c>
      <c r="J271" s="100" t="s">
        <v>1166</v>
      </c>
      <c r="K271" s="92" t="s">
        <v>283</v>
      </c>
    </row>
    <row r="272">
      <c r="A272" s="100">
        <v>398.0</v>
      </c>
      <c r="B272" s="92" t="s">
        <v>220</v>
      </c>
      <c r="C272" s="100" t="s">
        <v>1197</v>
      </c>
      <c r="D272" s="100" t="s">
        <v>163</v>
      </c>
      <c r="E272" s="100" t="s">
        <v>76</v>
      </c>
      <c r="F272" s="108">
        <v>1.0</v>
      </c>
      <c r="G272" s="100">
        <v>0.0</v>
      </c>
      <c r="H272" s="108">
        <v>0.75</v>
      </c>
      <c r="I272" s="109">
        <v>42053.386724537035</v>
      </c>
      <c r="J272" s="100" t="s">
        <v>1166</v>
      </c>
      <c r="K272" s="92" t="s">
        <v>393</v>
      </c>
    </row>
    <row r="273">
      <c r="A273" s="100">
        <v>400.0</v>
      </c>
      <c r="B273" s="92" t="s">
        <v>220</v>
      </c>
      <c r="C273" s="100" t="s">
        <v>1198</v>
      </c>
      <c r="D273" s="100" t="s">
        <v>163</v>
      </c>
      <c r="E273" s="100" t="s">
        <v>76</v>
      </c>
      <c r="F273" s="108">
        <v>1.25</v>
      </c>
      <c r="G273" s="100">
        <v>0.0</v>
      </c>
      <c r="H273" s="108">
        <v>1.25</v>
      </c>
      <c r="I273" s="109">
        <v>42052.98783564815</v>
      </c>
      <c r="J273" s="100" t="s">
        <v>1166</v>
      </c>
      <c r="K273" s="93" t="s">
        <v>398</v>
      </c>
    </row>
    <row r="274">
      <c r="A274" s="100">
        <v>442.0</v>
      </c>
      <c r="B274" s="92" t="s">
        <v>220</v>
      </c>
      <c r="C274" s="100" t="s">
        <v>1199</v>
      </c>
      <c r="D274" s="100" t="s">
        <v>163</v>
      </c>
      <c r="E274" s="100" t="s">
        <v>76</v>
      </c>
      <c r="F274" s="108">
        <v>3.0</v>
      </c>
      <c r="G274" s="100">
        <v>0.0</v>
      </c>
      <c r="H274" s="108">
        <v>4.0</v>
      </c>
      <c r="I274" s="109">
        <v>42052.98767361111</v>
      </c>
      <c r="J274" s="100" t="s">
        <v>1166</v>
      </c>
      <c r="K274" s="5" t="s">
        <v>364</v>
      </c>
    </row>
    <row r="275">
      <c r="A275" s="100">
        <v>446.0</v>
      </c>
      <c r="B275" s="92" t="s">
        <v>492</v>
      </c>
      <c r="C275" s="100" t="s">
        <v>1200</v>
      </c>
      <c r="D275" s="100" t="s">
        <v>163</v>
      </c>
      <c r="E275" s="100" t="s">
        <v>191</v>
      </c>
      <c r="F275" s="108"/>
      <c r="G275" s="100"/>
      <c r="H275" s="108"/>
      <c r="I275" s="109">
        <v>42075.74681712963</v>
      </c>
      <c r="J275" s="100" t="s">
        <v>1166</v>
      </c>
      <c r="K275" s="5"/>
    </row>
    <row r="276">
      <c r="A276" s="100">
        <v>481.0</v>
      </c>
      <c r="B276" s="92" t="s">
        <v>220</v>
      </c>
      <c r="C276" s="100" t="s">
        <v>1202</v>
      </c>
      <c r="D276" s="100" t="s">
        <v>163</v>
      </c>
      <c r="E276" s="100" t="s">
        <v>191</v>
      </c>
      <c r="F276" s="108">
        <v>0.5</v>
      </c>
      <c r="G276" s="100">
        <v>0.0</v>
      </c>
      <c r="H276" s="108">
        <v>0.75</v>
      </c>
      <c r="I276" s="109">
        <v>42073.05604166666</v>
      </c>
      <c r="J276" s="100" t="s">
        <v>1166</v>
      </c>
      <c r="K276" s="5" t="s">
        <v>393</v>
      </c>
    </row>
    <row r="277">
      <c r="A277" s="100">
        <v>482.0</v>
      </c>
      <c r="B277" s="92" t="s">
        <v>220</v>
      </c>
      <c r="C277" s="100" t="s">
        <v>1203</v>
      </c>
      <c r="D277" s="100" t="s">
        <v>163</v>
      </c>
      <c r="E277" s="100" t="s">
        <v>191</v>
      </c>
      <c r="F277" s="108">
        <v>3.0</v>
      </c>
      <c r="G277" s="100">
        <v>0.0</v>
      </c>
      <c r="H277" s="108">
        <v>0.0</v>
      </c>
      <c r="I277" s="109">
        <v>42073.00922453704</v>
      </c>
      <c r="J277" s="100" t="s">
        <v>1166</v>
      </c>
      <c r="K277" s="5" t="s">
        <v>468</v>
      </c>
    </row>
    <row r="278">
      <c r="A278" s="100">
        <v>483.0</v>
      </c>
      <c r="B278" s="92" t="s">
        <v>220</v>
      </c>
      <c r="C278" s="100" t="s">
        <v>364</v>
      </c>
      <c r="D278" s="100" t="s">
        <v>163</v>
      </c>
      <c r="E278" s="100" t="s">
        <v>191</v>
      </c>
      <c r="F278" s="108">
        <v>3.0</v>
      </c>
      <c r="G278" s="100">
        <v>0.0</v>
      </c>
      <c r="H278" s="108">
        <v>7.5</v>
      </c>
      <c r="I278" s="109">
        <v>42073.008206018516</v>
      </c>
      <c r="J278" s="100" t="s">
        <v>1166</v>
      </c>
      <c r="K278" s="5" t="s">
        <v>364</v>
      </c>
    </row>
    <row r="279">
      <c r="A279" s="100">
        <v>480.0</v>
      </c>
      <c r="B279" s="92" t="s">
        <v>220</v>
      </c>
      <c r="C279" s="100" t="s">
        <v>529</v>
      </c>
      <c r="D279" s="100" t="s">
        <v>163</v>
      </c>
      <c r="E279" s="100" t="s">
        <v>191</v>
      </c>
      <c r="F279" s="108">
        <v>1.5</v>
      </c>
      <c r="G279" s="100">
        <v>0.0</v>
      </c>
      <c r="H279" s="108">
        <v>1.5</v>
      </c>
      <c r="I279" s="109">
        <v>42065.951631944445</v>
      </c>
      <c r="J279" s="100" t="s">
        <v>1166</v>
      </c>
      <c r="K279" s="5" t="s">
        <v>393</v>
      </c>
    </row>
    <row r="280">
      <c r="A280" s="100">
        <v>3.0</v>
      </c>
      <c r="B280" s="92" t="s">
        <v>492</v>
      </c>
      <c r="C280" s="100" t="s">
        <v>1204</v>
      </c>
      <c r="D280" s="100" t="s">
        <v>163</v>
      </c>
      <c r="E280" s="100" t="s">
        <v>191</v>
      </c>
      <c r="F280" s="108"/>
      <c r="G280" s="100"/>
      <c r="H280" s="108"/>
      <c r="I280" s="109">
        <v>42075.746724537035</v>
      </c>
      <c r="J280" s="100" t="s">
        <v>1166</v>
      </c>
      <c r="K280" s="5"/>
    </row>
    <row r="281">
      <c r="A281" s="100">
        <v>475.0</v>
      </c>
      <c r="B281" s="92" t="s">
        <v>220</v>
      </c>
      <c r="C281" s="100" t="s">
        <v>364</v>
      </c>
      <c r="D281" s="100" t="s">
        <v>163</v>
      </c>
      <c r="E281" s="100" t="s">
        <v>191</v>
      </c>
      <c r="F281" s="108">
        <v>3.0</v>
      </c>
      <c r="G281" s="100">
        <v>0.5</v>
      </c>
      <c r="H281" s="108">
        <v>12.26</v>
      </c>
      <c r="I281" s="109">
        <v>42074.79017361111</v>
      </c>
      <c r="J281" s="100" t="s">
        <v>1166</v>
      </c>
      <c r="K281" s="5" t="s">
        <v>364</v>
      </c>
    </row>
    <row r="282">
      <c r="A282" s="100">
        <v>473.0</v>
      </c>
      <c r="B282" s="92" t="s">
        <v>220</v>
      </c>
      <c r="C282" s="100" t="s">
        <v>1202</v>
      </c>
      <c r="D282" s="100" t="s">
        <v>163</v>
      </c>
      <c r="E282" s="100" t="s">
        <v>191</v>
      </c>
      <c r="F282" s="108">
        <v>0.5</v>
      </c>
      <c r="G282" s="100">
        <v>0.0</v>
      </c>
      <c r="H282" s="108">
        <v>0.5</v>
      </c>
      <c r="I282" s="109">
        <v>42073.03104166667</v>
      </c>
      <c r="J282" s="100" t="s">
        <v>1166</v>
      </c>
      <c r="K282" s="5" t="s">
        <v>393</v>
      </c>
    </row>
    <row r="283">
      <c r="A283" s="100">
        <v>474.0</v>
      </c>
      <c r="B283" s="92" t="s">
        <v>220</v>
      </c>
      <c r="C283" s="100" t="s">
        <v>1203</v>
      </c>
      <c r="D283" s="100" t="s">
        <v>163</v>
      </c>
      <c r="E283" s="100" t="s">
        <v>191</v>
      </c>
      <c r="F283" s="108">
        <v>2.0</v>
      </c>
      <c r="G283" s="100">
        <v>0.0</v>
      </c>
      <c r="H283" s="108">
        <v>0.0</v>
      </c>
      <c r="I283" s="109">
        <v>42073.00984953704</v>
      </c>
      <c r="J283" s="100" t="s">
        <v>1166</v>
      </c>
      <c r="K283" s="5" t="s">
        <v>468</v>
      </c>
    </row>
    <row r="284">
      <c r="A284" s="100">
        <v>471.0</v>
      </c>
      <c r="B284" s="92" t="s">
        <v>220</v>
      </c>
      <c r="C284" s="100" t="s">
        <v>529</v>
      </c>
      <c r="D284" s="100" t="s">
        <v>163</v>
      </c>
      <c r="E284" s="100" t="s">
        <v>191</v>
      </c>
      <c r="F284" s="108">
        <v>1.0</v>
      </c>
      <c r="G284" s="100">
        <v>0.0</v>
      </c>
      <c r="H284" s="108">
        <v>1.0</v>
      </c>
      <c r="I284" s="109">
        <v>42065.95149305555</v>
      </c>
      <c r="J284" s="100" t="s">
        <v>1166</v>
      </c>
      <c r="K284" s="5" t="s">
        <v>393</v>
      </c>
    </row>
    <row r="285">
      <c r="A285" s="100">
        <v>519.0</v>
      </c>
      <c r="B285" s="92" t="s">
        <v>220</v>
      </c>
      <c r="C285" s="100" t="s">
        <v>1209</v>
      </c>
      <c r="D285" s="100" t="s">
        <v>163</v>
      </c>
      <c r="E285" s="100" t="s">
        <v>191</v>
      </c>
      <c r="F285" s="108">
        <v>0.25</v>
      </c>
      <c r="G285" s="100">
        <v>0.0</v>
      </c>
      <c r="H285" s="108">
        <v>0.16667</v>
      </c>
      <c r="I285" s="109">
        <v>42075.669444444444</v>
      </c>
      <c r="J285" s="100" t="s">
        <v>101</v>
      </c>
      <c r="K285" s="5" t="s">
        <v>292</v>
      </c>
    </row>
    <row r="286">
      <c r="A286" s="100">
        <v>477.0</v>
      </c>
      <c r="B286" s="92" t="s">
        <v>220</v>
      </c>
      <c r="C286" s="100" t="s">
        <v>1036</v>
      </c>
      <c r="D286" s="100" t="s">
        <v>163</v>
      </c>
      <c r="E286" s="100" t="s">
        <v>191</v>
      </c>
      <c r="F286" s="108">
        <v>1.0</v>
      </c>
      <c r="G286" s="100">
        <v>0.0</v>
      </c>
      <c r="H286" s="108">
        <v>0.0</v>
      </c>
      <c r="I286" s="109">
        <v>42075.66590277778</v>
      </c>
      <c r="J286" s="100" t="s">
        <v>1166</v>
      </c>
      <c r="K286" s="5" t="s">
        <v>468</v>
      </c>
    </row>
    <row r="287">
      <c r="A287" s="100">
        <v>478.0</v>
      </c>
      <c r="B287" s="92" t="s">
        <v>220</v>
      </c>
      <c r="C287" s="100" t="s">
        <v>1210</v>
      </c>
      <c r="D287" s="100" t="s">
        <v>163</v>
      </c>
      <c r="E287" s="100" t="s">
        <v>191</v>
      </c>
      <c r="F287" s="108">
        <v>1.0</v>
      </c>
      <c r="G287" s="100">
        <v>0.0</v>
      </c>
      <c r="H287" s="108">
        <v>6.48333</v>
      </c>
      <c r="I287" s="109">
        <v>42075.6652662037</v>
      </c>
      <c r="J287" s="100" t="s">
        <v>1166</v>
      </c>
      <c r="K287" s="5" t="s">
        <v>259</v>
      </c>
    </row>
    <row r="288">
      <c r="A288" s="100">
        <v>489.0</v>
      </c>
      <c r="B288" s="92" t="s">
        <v>220</v>
      </c>
      <c r="C288" s="100" t="s">
        <v>784</v>
      </c>
      <c r="D288" s="100" t="s">
        <v>163</v>
      </c>
      <c r="E288" s="100" t="s">
        <v>191</v>
      </c>
      <c r="F288" s="108">
        <v>1.5</v>
      </c>
      <c r="G288" s="100">
        <v>0.0</v>
      </c>
      <c r="H288" s="108">
        <v>1.25</v>
      </c>
      <c r="I288" s="109">
        <v>42075.66384259259</v>
      </c>
      <c r="J288" s="100" t="s">
        <v>1166</v>
      </c>
      <c r="K288" s="5" t="s">
        <v>379</v>
      </c>
    </row>
    <row r="289">
      <c r="A289" s="100">
        <v>518.0</v>
      </c>
      <c r="B289" s="92" t="s">
        <v>220</v>
      </c>
      <c r="C289" s="100" t="s">
        <v>1213</v>
      </c>
      <c r="D289" s="100" t="s">
        <v>163</v>
      </c>
      <c r="E289" s="100" t="s">
        <v>191</v>
      </c>
      <c r="F289" s="108">
        <v>0.5</v>
      </c>
      <c r="G289" s="100">
        <v>0.0</v>
      </c>
      <c r="H289" s="108">
        <v>0.25</v>
      </c>
      <c r="I289" s="109">
        <v>42075.65956018519</v>
      </c>
      <c r="J289" s="100" t="s">
        <v>101</v>
      </c>
      <c r="K289" s="5" t="s">
        <v>330</v>
      </c>
    </row>
    <row r="290">
      <c r="A290" s="100">
        <v>516.0</v>
      </c>
      <c r="B290" s="92" t="s">
        <v>220</v>
      </c>
      <c r="C290" s="100" t="s">
        <v>1214</v>
      </c>
      <c r="D290" s="100" t="s">
        <v>163</v>
      </c>
      <c r="E290" s="100" t="s">
        <v>76</v>
      </c>
      <c r="F290" s="108">
        <v>0.5</v>
      </c>
      <c r="G290" s="100">
        <v>0.0</v>
      </c>
      <c r="H290" s="108">
        <v>0.5</v>
      </c>
      <c r="I290" s="109">
        <v>42075.051030092596</v>
      </c>
      <c r="J290" s="100" t="s">
        <v>101</v>
      </c>
      <c r="K290" s="5" t="s">
        <v>292</v>
      </c>
    </row>
    <row r="291">
      <c r="A291" s="100">
        <v>514.0</v>
      </c>
      <c r="B291" s="92" t="s">
        <v>220</v>
      </c>
      <c r="C291" s="100" t="s">
        <v>1217</v>
      </c>
      <c r="D291" s="100" t="s">
        <v>163</v>
      </c>
      <c r="E291" s="100" t="s">
        <v>191</v>
      </c>
      <c r="F291" s="108">
        <v>1.0</v>
      </c>
      <c r="G291" s="100">
        <v>0.0</v>
      </c>
      <c r="H291" s="108">
        <v>2.0</v>
      </c>
      <c r="I291" s="109">
        <v>42074.94472222222</v>
      </c>
      <c r="J291" s="100" t="s">
        <v>101</v>
      </c>
      <c r="K291" s="5" t="s">
        <v>364</v>
      </c>
    </row>
    <row r="292">
      <c r="A292" s="100">
        <v>445.0</v>
      </c>
      <c r="B292" s="92" t="s">
        <v>492</v>
      </c>
      <c r="C292" s="100" t="s">
        <v>1218</v>
      </c>
      <c r="D292" s="100" t="s">
        <v>163</v>
      </c>
      <c r="E292" s="100" t="s">
        <v>76</v>
      </c>
      <c r="F292" s="100"/>
      <c r="G292" s="100"/>
      <c r="H292" s="108"/>
      <c r="I292" s="109">
        <v>42074.33170138889</v>
      </c>
      <c r="J292" s="100" t="s">
        <v>1166</v>
      </c>
      <c r="K292" s="5"/>
    </row>
    <row r="293">
      <c r="A293" s="100">
        <v>461.0</v>
      </c>
      <c r="B293" s="92" t="s">
        <v>220</v>
      </c>
      <c r="C293" s="100" t="s">
        <v>1220</v>
      </c>
      <c r="D293" s="100" t="s">
        <v>163</v>
      </c>
      <c r="E293" s="100" t="s">
        <v>76</v>
      </c>
      <c r="F293" s="108">
        <v>1.25</v>
      </c>
      <c r="G293" s="100">
        <v>0.0</v>
      </c>
      <c r="H293" s="108">
        <v>1.75</v>
      </c>
      <c r="I293" s="109">
        <v>42075.90881944444</v>
      </c>
      <c r="J293" s="100" t="s">
        <v>1166</v>
      </c>
      <c r="K293" s="5" t="s">
        <v>436</v>
      </c>
    </row>
    <row r="294">
      <c r="A294" s="100">
        <v>459.0</v>
      </c>
      <c r="B294" s="92" t="s">
        <v>220</v>
      </c>
      <c r="C294" s="100" t="s">
        <v>1052</v>
      </c>
      <c r="D294" s="100" t="s">
        <v>163</v>
      </c>
      <c r="E294" s="100" t="s">
        <v>76</v>
      </c>
      <c r="F294" s="108">
        <v>4.0</v>
      </c>
      <c r="G294" s="100">
        <v>0.0</v>
      </c>
      <c r="H294" s="108">
        <v>12.0</v>
      </c>
      <c r="I294" s="109">
        <v>42070.848599537036</v>
      </c>
      <c r="J294" s="100" t="s">
        <v>1166</v>
      </c>
      <c r="K294" s="5" t="s">
        <v>364</v>
      </c>
    </row>
    <row r="295">
      <c r="A295" s="100">
        <v>460.0</v>
      </c>
      <c r="B295" s="92" t="s">
        <v>220</v>
      </c>
      <c r="C295" s="100" t="s">
        <v>1222</v>
      </c>
      <c r="D295" s="100" t="s">
        <v>163</v>
      </c>
      <c r="E295" s="100" t="s">
        <v>76</v>
      </c>
      <c r="F295" s="108">
        <v>1.25</v>
      </c>
      <c r="G295" s="100">
        <v>0.0</v>
      </c>
      <c r="H295" s="108">
        <v>1.0</v>
      </c>
      <c r="I295" s="109">
        <v>42066.98731481482</v>
      </c>
      <c r="J295" s="100" t="s">
        <v>1166</v>
      </c>
      <c r="K295" s="93" t="s">
        <v>398</v>
      </c>
    </row>
    <row r="296">
      <c r="A296" s="100">
        <v>458.0</v>
      </c>
      <c r="B296" s="92" t="s">
        <v>220</v>
      </c>
      <c r="C296" s="100" t="s">
        <v>1044</v>
      </c>
      <c r="D296" s="100" t="s">
        <v>163</v>
      </c>
      <c r="E296" s="100" t="s">
        <v>76</v>
      </c>
      <c r="F296" s="108">
        <v>5.0</v>
      </c>
      <c r="G296" s="100">
        <v>0.0</v>
      </c>
      <c r="H296" s="108">
        <v>2.0</v>
      </c>
      <c r="I296" s="109">
        <v>42066.98704861111</v>
      </c>
      <c r="J296" s="100" t="s">
        <v>1166</v>
      </c>
      <c r="K296" s="5" t="s">
        <v>393</v>
      </c>
    </row>
    <row r="297">
      <c r="A297" s="100">
        <v>476.0</v>
      </c>
      <c r="B297" s="92" t="s">
        <v>220</v>
      </c>
      <c r="C297" s="100" t="s">
        <v>1226</v>
      </c>
      <c r="D297" s="100" t="s">
        <v>163</v>
      </c>
      <c r="E297" s="100" t="s">
        <v>191</v>
      </c>
      <c r="F297" s="108">
        <v>1.25</v>
      </c>
      <c r="G297" s="100">
        <v>0.0</v>
      </c>
      <c r="H297" s="108">
        <v>2.0</v>
      </c>
      <c r="I297" s="109">
        <v>42073.93446759259</v>
      </c>
      <c r="J297" s="100" t="s">
        <v>1166</v>
      </c>
      <c r="K297" s="5" t="s">
        <v>283</v>
      </c>
    </row>
    <row r="298">
      <c r="A298" s="100">
        <v>510.0</v>
      </c>
      <c r="B298" s="92" t="s">
        <v>220</v>
      </c>
      <c r="C298" s="100" t="s">
        <v>1228</v>
      </c>
      <c r="D298" s="100" t="s">
        <v>163</v>
      </c>
      <c r="E298" s="100" t="s">
        <v>76</v>
      </c>
      <c r="F298" s="108">
        <v>0.4</v>
      </c>
      <c r="G298" s="100">
        <v>0.0</v>
      </c>
      <c r="H298" s="108">
        <v>0.4</v>
      </c>
      <c r="I298" s="109">
        <v>42073.83083333333</v>
      </c>
      <c r="J298" s="100" t="s">
        <v>1166</v>
      </c>
      <c r="K298" s="5" t="s">
        <v>364</v>
      </c>
    </row>
    <row r="299">
      <c r="A299" s="100">
        <v>506.0</v>
      </c>
      <c r="B299" s="92" t="s">
        <v>220</v>
      </c>
      <c r="C299" s="100" t="s">
        <v>1230</v>
      </c>
      <c r="D299" s="100" t="s">
        <v>163</v>
      </c>
      <c r="E299" s="100" t="s">
        <v>191</v>
      </c>
      <c r="F299" s="108">
        <v>1.0</v>
      </c>
      <c r="G299" s="100">
        <v>0.0</v>
      </c>
      <c r="H299" s="108">
        <v>2.75</v>
      </c>
      <c r="I299" s="109">
        <v>42073.517164351855</v>
      </c>
      <c r="J299" s="100" t="s">
        <v>101</v>
      </c>
      <c r="K299" s="93" t="s">
        <v>1231</v>
      </c>
    </row>
    <row r="300">
      <c r="A300" s="100">
        <v>502.0</v>
      </c>
      <c r="B300" s="92" t="s">
        <v>220</v>
      </c>
      <c r="C300" s="100" t="s">
        <v>1232</v>
      </c>
      <c r="D300" s="100" t="s">
        <v>163</v>
      </c>
      <c r="E300" s="100" t="s">
        <v>76</v>
      </c>
      <c r="F300" s="100">
        <v>1.0</v>
      </c>
      <c r="G300" s="100">
        <v>0.0</v>
      </c>
      <c r="H300" s="108">
        <v>0.5</v>
      </c>
      <c r="I300" s="109">
        <v>42072.91391203704</v>
      </c>
      <c r="J300" s="100" t="s">
        <v>1166</v>
      </c>
      <c r="K300" s="5" t="s">
        <v>259</v>
      </c>
    </row>
    <row r="301">
      <c r="A301" s="100">
        <v>501.0</v>
      </c>
      <c r="B301" s="92" t="s">
        <v>220</v>
      </c>
      <c r="C301" s="100" t="s">
        <v>1233</v>
      </c>
      <c r="D301" s="100" t="s">
        <v>163</v>
      </c>
      <c r="E301" s="100" t="s">
        <v>191</v>
      </c>
      <c r="F301" s="108">
        <v>1.0</v>
      </c>
      <c r="G301" s="100">
        <v>0.0</v>
      </c>
      <c r="H301" s="108">
        <v>1.0</v>
      </c>
      <c r="I301" s="109">
        <v>42072.878958333335</v>
      </c>
      <c r="J301" s="100" t="s">
        <v>1166</v>
      </c>
      <c r="K301" s="5" t="s">
        <v>259</v>
      </c>
    </row>
    <row r="302">
      <c r="A302" s="100">
        <v>503.0</v>
      </c>
      <c r="B302" s="92" t="s">
        <v>220</v>
      </c>
      <c r="C302" s="100" t="s">
        <v>1234</v>
      </c>
      <c r="D302" s="100" t="s">
        <v>163</v>
      </c>
      <c r="E302" s="100" t="s">
        <v>76</v>
      </c>
      <c r="F302" s="108">
        <v>0.5</v>
      </c>
      <c r="G302" s="100">
        <v>0.0</v>
      </c>
      <c r="H302" s="108">
        <v>0.5</v>
      </c>
      <c r="I302" s="109">
        <v>42072.871342592596</v>
      </c>
      <c r="J302" s="100" t="s">
        <v>1166</v>
      </c>
      <c r="K302" s="5" t="s">
        <v>259</v>
      </c>
    </row>
    <row r="303">
      <c r="A303" s="100">
        <v>500.0</v>
      </c>
      <c r="B303" s="92" t="s">
        <v>220</v>
      </c>
      <c r="C303" s="100" t="s">
        <v>1235</v>
      </c>
      <c r="D303" s="100" t="s">
        <v>163</v>
      </c>
      <c r="E303" s="100" t="s">
        <v>76</v>
      </c>
      <c r="F303" s="108">
        <v>1.0</v>
      </c>
      <c r="G303" s="100">
        <v>0.0</v>
      </c>
      <c r="H303" s="108">
        <v>1.0</v>
      </c>
      <c r="I303" s="109">
        <v>42069.09195601852</v>
      </c>
      <c r="J303" s="100" t="s">
        <v>101</v>
      </c>
      <c r="K303" s="5" t="s">
        <v>292</v>
      </c>
    </row>
    <row r="304">
      <c r="A304" s="100">
        <v>493.0</v>
      </c>
      <c r="B304" s="92" t="s">
        <v>220</v>
      </c>
      <c r="C304" s="100" t="s">
        <v>1237</v>
      </c>
      <c r="D304" s="100" t="s">
        <v>163</v>
      </c>
      <c r="E304" s="100" t="s">
        <v>76</v>
      </c>
      <c r="F304" s="108">
        <v>0.5</v>
      </c>
      <c r="G304" s="100">
        <v>0.0</v>
      </c>
      <c r="H304" s="108">
        <v>0.5</v>
      </c>
      <c r="I304" s="109">
        <v>42066.98893518518</v>
      </c>
      <c r="J304" s="100" t="s">
        <v>101</v>
      </c>
      <c r="K304" s="5" t="s">
        <v>292</v>
      </c>
    </row>
    <row r="305">
      <c r="A305" s="100">
        <v>472.0</v>
      </c>
      <c r="B305" s="92" t="s">
        <v>220</v>
      </c>
      <c r="C305" s="100" t="s">
        <v>1239</v>
      </c>
      <c r="D305" s="100" t="s">
        <v>163</v>
      </c>
      <c r="E305" s="100" t="s">
        <v>191</v>
      </c>
      <c r="F305" s="108">
        <v>1.25</v>
      </c>
      <c r="G305" s="100">
        <v>0.0</v>
      </c>
      <c r="H305" s="108">
        <v>1.0</v>
      </c>
      <c r="I305" s="109">
        <v>42066.791493055556</v>
      </c>
      <c r="J305" s="100" t="s">
        <v>1166</v>
      </c>
      <c r="K305" s="93" t="s">
        <v>398</v>
      </c>
    </row>
    <row r="306">
      <c r="A306" s="100">
        <v>470.0</v>
      </c>
      <c r="B306" s="92" t="s">
        <v>220</v>
      </c>
      <c r="C306" s="100" t="s">
        <v>1240</v>
      </c>
      <c r="D306" s="100" t="s">
        <v>163</v>
      </c>
      <c r="E306" s="100" t="s">
        <v>191</v>
      </c>
      <c r="F306" s="108">
        <v>2.5</v>
      </c>
      <c r="G306" s="100">
        <v>0.0</v>
      </c>
      <c r="H306" s="108">
        <v>2.75</v>
      </c>
      <c r="I306" s="109">
        <v>42065.61645833333</v>
      </c>
      <c r="J306" s="100" t="s">
        <v>1166</v>
      </c>
      <c r="K306" s="93" t="s">
        <v>364</v>
      </c>
    </row>
    <row r="307">
      <c r="A307" s="100">
        <v>13.0</v>
      </c>
      <c r="B307" s="92" t="s">
        <v>492</v>
      </c>
      <c r="C307" s="100" t="s">
        <v>1241</v>
      </c>
      <c r="D307" s="100" t="s">
        <v>163</v>
      </c>
      <c r="E307" s="100" t="s">
        <v>211</v>
      </c>
      <c r="F307" s="108"/>
      <c r="G307" s="100"/>
      <c r="H307" s="108"/>
      <c r="I307" s="109">
        <v>42062.68849537037</v>
      </c>
      <c r="J307" s="100" t="s">
        <v>680</v>
      </c>
      <c r="K307" s="93"/>
    </row>
    <row r="308">
      <c r="A308" s="100">
        <v>415.0</v>
      </c>
      <c r="B308" s="92" t="s">
        <v>220</v>
      </c>
      <c r="C308" s="100" t="s">
        <v>1048</v>
      </c>
      <c r="D308" s="100" t="s">
        <v>163</v>
      </c>
      <c r="E308" s="100" t="s">
        <v>211</v>
      </c>
      <c r="F308" s="108">
        <v>1.25</v>
      </c>
      <c r="G308" s="100">
        <v>0.0</v>
      </c>
      <c r="H308" s="108">
        <v>1.25</v>
      </c>
      <c r="I308" s="109">
        <v>42062.46759259259</v>
      </c>
      <c r="J308" s="100" t="s">
        <v>680</v>
      </c>
      <c r="K308" s="5"/>
    </row>
    <row r="309">
      <c r="A309" s="100">
        <v>414.0</v>
      </c>
      <c r="B309" s="92" t="s">
        <v>220</v>
      </c>
      <c r="C309" s="100" t="s">
        <v>1244</v>
      </c>
      <c r="D309" s="100" t="s">
        <v>163</v>
      </c>
      <c r="E309" s="100" t="s">
        <v>211</v>
      </c>
      <c r="F309" s="108">
        <v>0.25</v>
      </c>
      <c r="G309" s="100">
        <v>0.0</v>
      </c>
      <c r="H309" s="108">
        <v>1.5</v>
      </c>
      <c r="I309" s="109">
        <v>42062.467210648145</v>
      </c>
      <c r="J309" s="100" t="s">
        <v>680</v>
      </c>
      <c r="K309" s="5"/>
    </row>
    <row r="310">
      <c r="A310" s="100">
        <v>413.0</v>
      </c>
      <c r="B310" s="92" t="s">
        <v>220</v>
      </c>
      <c r="C310" s="100" t="s">
        <v>364</v>
      </c>
      <c r="D310" s="100" t="s">
        <v>163</v>
      </c>
      <c r="E310" s="100" t="s">
        <v>211</v>
      </c>
      <c r="F310" s="108">
        <v>6.0</v>
      </c>
      <c r="G310" s="100">
        <v>0.0</v>
      </c>
      <c r="H310" s="108">
        <v>7.0</v>
      </c>
      <c r="I310" s="109">
        <v>42062.46708333334</v>
      </c>
      <c r="J310" s="100" t="s">
        <v>680</v>
      </c>
      <c r="K310" s="5"/>
    </row>
    <row r="311">
      <c r="A311" s="100">
        <v>410.0</v>
      </c>
      <c r="B311" s="92" t="s">
        <v>220</v>
      </c>
      <c r="C311" s="100" t="s">
        <v>497</v>
      </c>
      <c r="D311" s="100" t="s">
        <v>163</v>
      </c>
      <c r="E311" s="100" t="s">
        <v>211</v>
      </c>
      <c r="F311" s="108">
        <v>1.25</v>
      </c>
      <c r="G311" s="100">
        <v>0.0</v>
      </c>
      <c r="H311" s="108">
        <v>1.25</v>
      </c>
      <c r="I311" s="109">
        <v>42062.466875</v>
      </c>
      <c r="J311" s="100" t="s">
        <v>680</v>
      </c>
      <c r="K311" s="5"/>
    </row>
    <row r="312">
      <c r="A312" s="100">
        <v>408.0</v>
      </c>
      <c r="B312" s="92" t="s">
        <v>220</v>
      </c>
      <c r="C312" s="100" t="s">
        <v>1248</v>
      </c>
      <c r="D312" s="100" t="s">
        <v>163</v>
      </c>
      <c r="E312" s="100" t="s">
        <v>211</v>
      </c>
      <c r="F312" s="108">
        <v>2.0</v>
      </c>
      <c r="G312" s="100">
        <v>0.0</v>
      </c>
      <c r="H312" s="108">
        <v>2.0</v>
      </c>
      <c r="I312" s="109">
        <v>42062.46603009259</v>
      </c>
      <c r="J312" s="100" t="s">
        <v>680</v>
      </c>
      <c r="K312" s="5"/>
    </row>
    <row r="313">
      <c r="A313" s="100">
        <v>341.0</v>
      </c>
      <c r="B313" s="92" t="s">
        <v>492</v>
      </c>
      <c r="C313" s="100" t="s">
        <v>1250</v>
      </c>
      <c r="D313" s="100" t="s">
        <v>163</v>
      </c>
      <c r="E313" s="100" t="s">
        <v>211</v>
      </c>
      <c r="F313" s="108"/>
      <c r="G313" s="100"/>
      <c r="H313" s="108"/>
      <c r="I313" s="109">
        <v>42062.68840277778</v>
      </c>
      <c r="J313" s="100" t="s">
        <v>680</v>
      </c>
      <c r="K313" s="5"/>
    </row>
    <row r="314">
      <c r="A314" s="100">
        <v>417.0</v>
      </c>
      <c r="B314" s="92" t="s">
        <v>220</v>
      </c>
      <c r="C314" s="100" t="s">
        <v>1251</v>
      </c>
      <c r="D314" s="100" t="s">
        <v>163</v>
      </c>
      <c r="E314" s="100" t="s">
        <v>211</v>
      </c>
      <c r="F314" s="108">
        <v>1.5</v>
      </c>
      <c r="G314" s="100">
        <v>0.0</v>
      </c>
      <c r="H314" s="108">
        <v>1.5</v>
      </c>
      <c r="I314" s="109">
        <v>42062.46938657408</v>
      </c>
      <c r="J314" s="100" t="s">
        <v>680</v>
      </c>
      <c r="K314" s="5"/>
    </row>
    <row r="315">
      <c r="A315" s="100">
        <v>405.0</v>
      </c>
      <c r="B315" s="92" t="s">
        <v>220</v>
      </c>
      <c r="C315" s="100" t="s">
        <v>1244</v>
      </c>
      <c r="D315" s="100" t="s">
        <v>163</v>
      </c>
      <c r="E315" s="100" t="s">
        <v>211</v>
      </c>
      <c r="F315" s="108">
        <v>0.5</v>
      </c>
      <c r="G315" s="100">
        <v>0.0</v>
      </c>
      <c r="H315" s="108">
        <v>1.4</v>
      </c>
      <c r="I315" s="109">
        <v>42062.469201388885</v>
      </c>
      <c r="J315" s="100" t="s">
        <v>680</v>
      </c>
      <c r="K315" s="5"/>
    </row>
    <row r="316">
      <c r="A316" s="100">
        <v>406.0</v>
      </c>
      <c r="B316" s="92" t="s">
        <v>220</v>
      </c>
      <c r="C316" s="100" t="s">
        <v>1048</v>
      </c>
      <c r="D316" s="100" t="s">
        <v>163</v>
      </c>
      <c r="E316" s="100" t="s">
        <v>211</v>
      </c>
      <c r="F316" s="108">
        <v>1.25</v>
      </c>
      <c r="G316" s="100">
        <v>0.0</v>
      </c>
      <c r="H316" s="108">
        <v>1.25</v>
      </c>
      <c r="I316" s="109">
        <v>42062.46915509259</v>
      </c>
      <c r="J316" s="100" t="s">
        <v>680</v>
      </c>
      <c r="K316" s="5"/>
    </row>
    <row r="317">
      <c r="A317" s="100">
        <v>404.0</v>
      </c>
      <c r="B317" s="92" t="s">
        <v>220</v>
      </c>
      <c r="C317" s="100" t="s">
        <v>364</v>
      </c>
      <c r="D317" s="100" t="s">
        <v>163</v>
      </c>
      <c r="E317" s="100" t="s">
        <v>211</v>
      </c>
      <c r="F317" s="108">
        <v>7.0</v>
      </c>
      <c r="G317" s="100">
        <v>0.0</v>
      </c>
      <c r="H317" s="108">
        <v>6.3</v>
      </c>
      <c r="I317" s="109">
        <v>42062.46844907408</v>
      </c>
      <c r="J317" s="100" t="s">
        <v>680</v>
      </c>
      <c r="K317" s="5"/>
    </row>
    <row r="318">
      <c r="A318" s="100">
        <v>337.0</v>
      </c>
      <c r="B318" s="92" t="s">
        <v>492</v>
      </c>
      <c r="C318" s="100" t="s">
        <v>1255</v>
      </c>
      <c r="D318" s="100" t="s">
        <v>163</v>
      </c>
      <c r="E318" s="100" t="s">
        <v>209</v>
      </c>
      <c r="F318" s="108"/>
      <c r="G318" s="100"/>
      <c r="H318" s="108"/>
      <c r="I318" s="109">
        <v>42062.688310185185</v>
      </c>
      <c r="J318" s="100" t="s">
        <v>680</v>
      </c>
      <c r="K318" s="5"/>
    </row>
    <row r="319">
      <c r="A319" s="100">
        <v>407.0</v>
      </c>
      <c r="B319" s="92" t="s">
        <v>220</v>
      </c>
      <c r="C319" s="100" t="s">
        <v>1196</v>
      </c>
      <c r="D319" s="100" t="s">
        <v>163</v>
      </c>
      <c r="E319" s="100" t="s">
        <v>209</v>
      </c>
      <c r="F319" s="108">
        <v>1.25</v>
      </c>
      <c r="G319" s="100">
        <v>0.0</v>
      </c>
      <c r="H319" s="108">
        <v>1.25</v>
      </c>
      <c r="I319" s="109">
        <v>42062.68921296296</v>
      </c>
      <c r="J319" s="100" t="s">
        <v>680</v>
      </c>
      <c r="K319" s="5" t="s">
        <v>283</v>
      </c>
    </row>
    <row r="320">
      <c r="A320" s="100">
        <v>421.0</v>
      </c>
      <c r="B320" s="92" t="s">
        <v>220</v>
      </c>
      <c r="C320" s="100" t="s">
        <v>1203</v>
      </c>
      <c r="D320" s="100" t="s">
        <v>163</v>
      </c>
      <c r="E320" s="100" t="s">
        <v>209</v>
      </c>
      <c r="F320" s="108">
        <v>5.0</v>
      </c>
      <c r="G320" s="100">
        <v>0.0</v>
      </c>
      <c r="H320" s="108">
        <v>2.5</v>
      </c>
      <c r="I320" s="109">
        <v>42060.82189814815</v>
      </c>
      <c r="J320" s="100" t="s">
        <v>680</v>
      </c>
      <c r="K320" s="5"/>
    </row>
    <row r="321">
      <c r="A321" s="100">
        <v>412.0</v>
      </c>
      <c r="B321" s="92" t="s">
        <v>220</v>
      </c>
      <c r="C321" s="100" t="s">
        <v>1258</v>
      </c>
      <c r="D321" s="100" t="s">
        <v>163</v>
      </c>
      <c r="E321" s="100" t="s">
        <v>209</v>
      </c>
      <c r="F321" s="108">
        <v>2.0</v>
      </c>
      <c r="G321" s="100">
        <v>0.0</v>
      </c>
      <c r="H321" s="108">
        <v>2.0</v>
      </c>
      <c r="I321" s="109">
        <v>42060.738958333335</v>
      </c>
      <c r="J321" s="100" t="s">
        <v>680</v>
      </c>
      <c r="K321" s="5" t="s">
        <v>364</v>
      </c>
    </row>
    <row r="322">
      <c r="A322" s="100">
        <v>456.0</v>
      </c>
      <c r="B322" s="92" t="s">
        <v>220</v>
      </c>
      <c r="C322" s="100" t="s">
        <v>1260</v>
      </c>
      <c r="D322" s="100" t="s">
        <v>163</v>
      </c>
      <c r="E322" s="100" t="s">
        <v>209</v>
      </c>
      <c r="F322" s="108">
        <v>1.0</v>
      </c>
      <c r="G322" s="100">
        <v>0.0</v>
      </c>
      <c r="H322" s="108">
        <v>1.0</v>
      </c>
      <c r="I322" s="109">
        <v>42060.04195601852</v>
      </c>
      <c r="J322" s="100" t="s">
        <v>680</v>
      </c>
      <c r="K322" s="5"/>
    </row>
    <row r="323">
      <c r="A323" s="100">
        <v>453.0</v>
      </c>
      <c r="B323" s="92" t="s">
        <v>220</v>
      </c>
      <c r="C323" s="100" t="s">
        <v>1263</v>
      </c>
      <c r="D323" s="100" t="s">
        <v>163</v>
      </c>
      <c r="E323" s="100" t="s">
        <v>209</v>
      </c>
      <c r="F323" s="108">
        <v>1.25</v>
      </c>
      <c r="G323" s="100">
        <v>0.0</v>
      </c>
      <c r="H323" s="108">
        <v>1.5</v>
      </c>
      <c r="I323" s="109">
        <v>42059.81334490741</v>
      </c>
      <c r="J323" s="100" t="s">
        <v>680</v>
      </c>
      <c r="K323" s="5" t="s">
        <v>283</v>
      </c>
    </row>
    <row r="324">
      <c r="A324" s="100">
        <v>416.0</v>
      </c>
      <c r="B324" s="92" t="s">
        <v>220</v>
      </c>
      <c r="C324" s="100" t="s">
        <v>1265</v>
      </c>
      <c r="D324" s="100" t="s">
        <v>163</v>
      </c>
      <c r="E324" s="100" t="s">
        <v>209</v>
      </c>
      <c r="F324" s="108">
        <v>1.0</v>
      </c>
      <c r="G324" s="100">
        <v>0.0</v>
      </c>
      <c r="H324" s="108">
        <v>1.5</v>
      </c>
      <c r="I324" s="109">
        <v>42053.79956018519</v>
      </c>
      <c r="J324" s="100" t="s">
        <v>680</v>
      </c>
      <c r="K324" s="5"/>
    </row>
    <row r="325">
      <c r="A325" s="100">
        <v>409.0</v>
      </c>
      <c r="B325" s="92" t="s">
        <v>220</v>
      </c>
      <c r="C325" s="100" t="s">
        <v>1198</v>
      </c>
      <c r="D325" s="100" t="s">
        <v>163</v>
      </c>
      <c r="E325" s="100" t="s">
        <v>209</v>
      </c>
      <c r="F325" s="108">
        <v>1.25</v>
      </c>
      <c r="G325" s="100">
        <v>0.0</v>
      </c>
      <c r="H325" s="108">
        <v>1.25</v>
      </c>
      <c r="I325" s="109">
        <v>42053.38650462963</v>
      </c>
      <c r="J325" s="100" t="s">
        <v>680</v>
      </c>
      <c r="K325" s="5" t="s">
        <v>398</v>
      </c>
    </row>
    <row r="326">
      <c r="A326" s="100">
        <v>438.0</v>
      </c>
      <c r="B326" s="92" t="s">
        <v>220</v>
      </c>
      <c r="C326" s="100" t="s">
        <v>1268</v>
      </c>
      <c r="D326" s="100" t="s">
        <v>163</v>
      </c>
      <c r="E326" s="100" t="s">
        <v>209</v>
      </c>
      <c r="F326" s="108">
        <v>1.0</v>
      </c>
      <c r="G326" s="100">
        <v>0.0</v>
      </c>
      <c r="H326" s="108">
        <v>0.5</v>
      </c>
      <c r="I326" s="109">
        <v>42052.01008101852</v>
      </c>
      <c r="J326" s="100" t="s">
        <v>680</v>
      </c>
      <c r="K326" s="5"/>
    </row>
    <row r="327">
      <c r="A327" s="100">
        <v>11.0</v>
      </c>
      <c r="B327" s="92" t="s">
        <v>492</v>
      </c>
      <c r="C327" s="100" t="s">
        <v>1270</v>
      </c>
      <c r="D327" s="100" t="s">
        <v>163</v>
      </c>
      <c r="E327" s="100" t="s">
        <v>209</v>
      </c>
      <c r="F327" s="108"/>
      <c r="G327" s="100"/>
      <c r="H327" s="108"/>
      <c r="I327" s="109">
        <v>42062.68817129629</v>
      </c>
      <c r="J327" s="100" t="s">
        <v>680</v>
      </c>
      <c r="K327" s="5" t="s">
        <v>1272</v>
      </c>
    </row>
    <row r="328">
      <c r="A328" s="100">
        <v>419.0</v>
      </c>
      <c r="B328" s="92" t="s">
        <v>220</v>
      </c>
      <c r="C328" s="100" t="s">
        <v>1273</v>
      </c>
      <c r="D328" s="100" t="s">
        <v>163</v>
      </c>
      <c r="E328" s="100" t="s">
        <v>209</v>
      </c>
      <c r="F328" s="108">
        <v>2.0</v>
      </c>
      <c r="G328" s="100">
        <v>0.0</v>
      </c>
      <c r="H328" s="108">
        <v>1.25</v>
      </c>
      <c r="I328" s="109">
        <v>42055.93188657407</v>
      </c>
      <c r="J328" s="100" t="s">
        <v>680</v>
      </c>
      <c r="K328" s="5"/>
    </row>
    <row r="329">
      <c r="A329" s="100">
        <v>10.0</v>
      </c>
      <c r="B329" s="92" t="s">
        <v>492</v>
      </c>
      <c r="C329" s="100" t="s">
        <v>1275</v>
      </c>
      <c r="D329" s="100" t="s">
        <v>163</v>
      </c>
      <c r="E329" s="100" t="s">
        <v>209</v>
      </c>
      <c r="F329" s="108"/>
      <c r="G329" s="100"/>
      <c r="H329" s="108"/>
      <c r="I329" s="109">
        <v>42062.68809027778</v>
      </c>
      <c r="J329" s="100" t="s">
        <v>680</v>
      </c>
      <c r="K329" s="5" t="s">
        <v>1272</v>
      </c>
    </row>
    <row r="330">
      <c r="A330" s="100">
        <v>437.0</v>
      </c>
      <c r="B330" s="92" t="s">
        <v>220</v>
      </c>
      <c r="C330" s="100" t="s">
        <v>1276</v>
      </c>
      <c r="D330" s="100" t="s">
        <v>163</v>
      </c>
      <c r="E330" s="100" t="s">
        <v>209</v>
      </c>
      <c r="F330" s="108">
        <v>1.5</v>
      </c>
      <c r="G330" s="100"/>
      <c r="H330" s="108">
        <v>1.5</v>
      </c>
      <c r="I330" s="109">
        <v>42060.01148148148</v>
      </c>
      <c r="J330" s="100" t="s">
        <v>680</v>
      </c>
      <c r="K330" s="5"/>
    </row>
    <row r="331">
      <c r="A331" s="100">
        <v>418.0</v>
      </c>
      <c r="B331" s="92" t="s">
        <v>220</v>
      </c>
      <c r="C331" s="100" t="s">
        <v>1277</v>
      </c>
      <c r="D331" s="100" t="s">
        <v>163</v>
      </c>
      <c r="E331" s="100" t="s">
        <v>209</v>
      </c>
      <c r="F331" s="108">
        <v>1.5</v>
      </c>
      <c r="G331" s="100">
        <v>0.0</v>
      </c>
      <c r="H331" s="108">
        <v>2.25</v>
      </c>
      <c r="I331" s="109">
        <v>42054.79403935185</v>
      </c>
      <c r="J331" s="100" t="s">
        <v>680</v>
      </c>
      <c r="K331" s="5"/>
    </row>
    <row r="332">
      <c r="A332" s="100">
        <v>469.0</v>
      </c>
      <c r="B332" s="92" t="s">
        <v>220</v>
      </c>
      <c r="C332" s="100" t="s">
        <v>441</v>
      </c>
      <c r="D332" s="100" t="s">
        <v>163</v>
      </c>
      <c r="E332" s="100" t="s">
        <v>191</v>
      </c>
      <c r="F332" s="108">
        <v>0.5</v>
      </c>
      <c r="G332" s="100">
        <v>0.0</v>
      </c>
      <c r="H332" s="108">
        <v>0.5</v>
      </c>
      <c r="I332" s="109">
        <v>42062.497407407405</v>
      </c>
      <c r="J332" s="100" t="s">
        <v>1166</v>
      </c>
      <c r="K332" s="92" t="s">
        <v>330</v>
      </c>
    </row>
    <row r="333">
      <c r="A333" s="100">
        <v>16.0</v>
      </c>
      <c r="B333" s="92" t="s">
        <v>492</v>
      </c>
      <c r="C333" s="100" t="s">
        <v>1279</v>
      </c>
      <c r="D333" s="100" t="s">
        <v>163</v>
      </c>
      <c r="E333" s="100" t="s">
        <v>191</v>
      </c>
      <c r="F333" s="108"/>
      <c r="G333" s="100"/>
      <c r="H333" s="108"/>
      <c r="I333" s="109">
        <v>42062.496157407404</v>
      </c>
      <c r="J333" s="100" t="s">
        <v>680</v>
      </c>
      <c r="K333" s="92"/>
    </row>
    <row r="334">
      <c r="A334" s="100">
        <v>430.0</v>
      </c>
      <c r="B334" s="92" t="s">
        <v>220</v>
      </c>
      <c r="C334" s="100" t="s">
        <v>364</v>
      </c>
      <c r="D334" s="100" t="s">
        <v>163</v>
      </c>
      <c r="E334" s="100" t="s">
        <v>191</v>
      </c>
      <c r="F334" s="108">
        <v>1.5</v>
      </c>
      <c r="G334" s="100">
        <v>0.0</v>
      </c>
      <c r="H334" s="108">
        <v>2.65</v>
      </c>
      <c r="I334" s="109">
        <v>42060.7425</v>
      </c>
      <c r="J334" s="100" t="s">
        <v>680</v>
      </c>
      <c r="K334" s="92" t="s">
        <v>364</v>
      </c>
    </row>
    <row r="335">
      <c r="A335" s="100">
        <v>429.0</v>
      </c>
      <c r="B335" s="92" t="s">
        <v>220</v>
      </c>
      <c r="C335" s="100" t="s">
        <v>1203</v>
      </c>
      <c r="D335" s="100" t="s">
        <v>163</v>
      </c>
      <c r="E335" s="100" t="s">
        <v>191</v>
      </c>
      <c r="F335" s="108">
        <v>1.0</v>
      </c>
      <c r="G335" s="100">
        <v>0.0</v>
      </c>
      <c r="H335" s="108">
        <v>1.25</v>
      </c>
      <c r="I335" s="109">
        <v>42054.64690972222</v>
      </c>
      <c r="J335" s="100" t="s">
        <v>680</v>
      </c>
      <c r="K335" s="92" t="s">
        <v>468</v>
      </c>
    </row>
    <row r="336">
      <c r="A336" s="100">
        <v>435.0</v>
      </c>
      <c r="B336" s="92" t="s">
        <v>220</v>
      </c>
      <c r="C336" s="100" t="s">
        <v>1202</v>
      </c>
      <c r="D336" s="100" t="s">
        <v>163</v>
      </c>
      <c r="E336" s="100" t="s">
        <v>191</v>
      </c>
      <c r="F336" s="108">
        <v>0.5</v>
      </c>
      <c r="G336" s="100">
        <v>0.0</v>
      </c>
      <c r="H336" s="108">
        <v>0.5</v>
      </c>
      <c r="I336" s="109">
        <v>42051.83987268519</v>
      </c>
      <c r="J336" s="100" t="s">
        <v>680</v>
      </c>
      <c r="K336" s="92" t="s">
        <v>393</v>
      </c>
    </row>
    <row r="337">
      <c r="A337" s="100">
        <v>428.0</v>
      </c>
      <c r="B337" s="92" t="s">
        <v>220</v>
      </c>
      <c r="C337" s="100" t="s">
        <v>529</v>
      </c>
      <c r="D337" s="100" t="s">
        <v>163</v>
      </c>
      <c r="E337" s="100" t="s">
        <v>191</v>
      </c>
      <c r="F337" s="108">
        <v>0.5</v>
      </c>
      <c r="G337" s="100">
        <v>0.0</v>
      </c>
      <c r="H337" s="108">
        <v>0.616667</v>
      </c>
      <c r="I337" s="109">
        <v>42051.82013888889</v>
      </c>
      <c r="J337" s="100" t="s">
        <v>680</v>
      </c>
      <c r="K337" s="5" t="s">
        <v>393</v>
      </c>
    </row>
    <row r="338">
      <c r="A338" s="100">
        <v>14.0</v>
      </c>
      <c r="B338" s="92" t="s">
        <v>492</v>
      </c>
      <c r="C338" s="100" t="s">
        <v>1283</v>
      </c>
      <c r="D338" s="100" t="s">
        <v>163</v>
      </c>
      <c r="E338" s="100" t="s">
        <v>191</v>
      </c>
      <c r="F338" s="108"/>
      <c r="G338" s="100"/>
      <c r="H338" s="108"/>
      <c r="I338" s="109">
        <v>42062.49550925926</v>
      </c>
      <c r="J338" s="100" t="s">
        <v>680</v>
      </c>
      <c r="K338" s="5"/>
    </row>
    <row r="339">
      <c r="A339" s="100">
        <v>427.0</v>
      </c>
      <c r="B339" s="92" t="s">
        <v>220</v>
      </c>
      <c r="C339" s="100" t="s">
        <v>1196</v>
      </c>
      <c r="D339" s="100" t="s">
        <v>163</v>
      </c>
      <c r="E339" s="100" t="s">
        <v>191</v>
      </c>
      <c r="F339" s="108">
        <v>1.25</v>
      </c>
      <c r="G339" s="100">
        <v>0.0</v>
      </c>
      <c r="H339" s="108">
        <v>1.25</v>
      </c>
      <c r="I339" s="109">
        <v>42062.47313657407</v>
      </c>
      <c r="J339" s="100" t="s">
        <v>680</v>
      </c>
      <c r="K339" s="5" t="s">
        <v>283</v>
      </c>
    </row>
    <row r="340">
      <c r="A340" s="100">
        <v>426.0</v>
      </c>
      <c r="B340" s="92" t="s">
        <v>220</v>
      </c>
      <c r="C340" s="100" t="s">
        <v>1036</v>
      </c>
      <c r="D340" s="100" t="s">
        <v>163</v>
      </c>
      <c r="E340" s="100" t="s">
        <v>191</v>
      </c>
      <c r="F340" s="108">
        <v>1.0</v>
      </c>
      <c r="G340" s="100">
        <v>0.0</v>
      </c>
      <c r="H340" s="108">
        <v>1.0</v>
      </c>
      <c r="I340" s="109">
        <v>42061.659224537034</v>
      </c>
      <c r="J340" s="100" t="s">
        <v>680</v>
      </c>
      <c r="K340" s="5" t="s">
        <v>468</v>
      </c>
    </row>
    <row r="341">
      <c r="A341" s="100">
        <v>425.0</v>
      </c>
      <c r="B341" s="92" t="s">
        <v>220</v>
      </c>
      <c r="C341" s="100" t="s">
        <v>364</v>
      </c>
      <c r="D341" s="100" t="s">
        <v>163</v>
      </c>
      <c r="E341" s="100" t="s">
        <v>191</v>
      </c>
      <c r="F341" s="108">
        <v>3.0</v>
      </c>
      <c r="G341" s="100">
        <v>0.0</v>
      </c>
      <c r="H341" s="108">
        <v>8.75</v>
      </c>
      <c r="I341" s="109">
        <v>42059.48054398148</v>
      </c>
      <c r="J341" s="100" t="s">
        <v>680</v>
      </c>
      <c r="K341" s="5" t="s">
        <v>364</v>
      </c>
    </row>
    <row r="342">
      <c r="A342" s="100">
        <v>424.0</v>
      </c>
      <c r="B342" s="92" t="s">
        <v>220</v>
      </c>
      <c r="C342" s="100" t="s">
        <v>1203</v>
      </c>
      <c r="D342" s="100" t="s">
        <v>163</v>
      </c>
      <c r="E342" s="100" t="s">
        <v>191</v>
      </c>
      <c r="F342" s="108">
        <v>1.5</v>
      </c>
      <c r="G342" s="100">
        <v>0.0</v>
      </c>
      <c r="H342" s="108">
        <v>1.61667</v>
      </c>
      <c r="I342" s="109">
        <v>42054.60202546296</v>
      </c>
      <c r="J342" s="100" t="s">
        <v>680</v>
      </c>
      <c r="K342" s="5" t="s">
        <v>468</v>
      </c>
    </row>
    <row r="343">
      <c r="A343" s="100">
        <v>423.0</v>
      </c>
      <c r="B343" s="92" t="s">
        <v>220</v>
      </c>
      <c r="C343" s="100" t="s">
        <v>1239</v>
      </c>
      <c r="D343" s="100" t="s">
        <v>163</v>
      </c>
      <c r="E343" s="100" t="s">
        <v>191</v>
      </c>
      <c r="F343" s="108">
        <v>1.25</v>
      </c>
      <c r="G343" s="100">
        <v>0.0</v>
      </c>
      <c r="H343" s="108">
        <v>1.0</v>
      </c>
      <c r="I343" s="109">
        <v>42052.784050925926</v>
      </c>
      <c r="J343" s="100" t="s">
        <v>680</v>
      </c>
      <c r="K343" s="5" t="s">
        <v>398</v>
      </c>
    </row>
    <row r="344">
      <c r="A344" s="100">
        <v>434.0</v>
      </c>
      <c r="B344" s="92" t="s">
        <v>220</v>
      </c>
      <c r="C344" s="100" t="s">
        <v>1202</v>
      </c>
      <c r="D344" s="100" t="s">
        <v>163</v>
      </c>
      <c r="E344" s="100" t="s">
        <v>191</v>
      </c>
      <c r="F344" s="108">
        <v>0.5</v>
      </c>
      <c r="G344" s="100">
        <v>0.0</v>
      </c>
      <c r="H344" s="108">
        <v>0.5</v>
      </c>
      <c r="I344" s="109">
        <v>42051.83962962963</v>
      </c>
      <c r="J344" s="100" t="s">
        <v>680</v>
      </c>
      <c r="K344" s="5" t="s">
        <v>393</v>
      </c>
    </row>
    <row r="345">
      <c r="A345" s="100">
        <v>422.0</v>
      </c>
      <c r="B345" s="92" t="s">
        <v>220</v>
      </c>
      <c r="C345" s="100" t="s">
        <v>529</v>
      </c>
      <c r="D345" s="100" t="s">
        <v>163</v>
      </c>
      <c r="E345" s="100" t="s">
        <v>191</v>
      </c>
      <c r="F345" s="108">
        <v>1.0</v>
      </c>
      <c r="G345" s="100">
        <v>0.0</v>
      </c>
      <c r="H345" s="108">
        <v>1.0</v>
      </c>
      <c r="I345" s="109">
        <v>42051.80519675926</v>
      </c>
      <c r="J345" s="100" t="s">
        <v>680</v>
      </c>
      <c r="K345" s="5" t="s">
        <v>393</v>
      </c>
    </row>
    <row r="346">
      <c r="A346" s="100">
        <v>433.0</v>
      </c>
      <c r="B346" s="92" t="s">
        <v>220</v>
      </c>
      <c r="C346" s="100" t="s">
        <v>784</v>
      </c>
      <c r="D346" s="100" t="s">
        <v>163</v>
      </c>
      <c r="E346" s="100" t="s">
        <v>191</v>
      </c>
      <c r="F346" s="108">
        <v>1.5</v>
      </c>
      <c r="G346" s="100">
        <v>0.0</v>
      </c>
      <c r="H346" s="108">
        <v>1.0</v>
      </c>
      <c r="I346" s="109">
        <v>42062.475439814814</v>
      </c>
      <c r="J346" s="100" t="s">
        <v>680</v>
      </c>
      <c r="K346" s="5" t="s">
        <v>379</v>
      </c>
    </row>
    <row r="347">
      <c r="A347" s="100">
        <v>432.0</v>
      </c>
      <c r="B347" s="92" t="s">
        <v>220</v>
      </c>
      <c r="C347" s="100" t="s">
        <v>1217</v>
      </c>
      <c r="D347" s="100" t="s">
        <v>163</v>
      </c>
      <c r="E347" s="100" t="s">
        <v>191</v>
      </c>
      <c r="F347" s="108">
        <v>2.0</v>
      </c>
      <c r="G347" s="100">
        <v>0.0</v>
      </c>
      <c r="H347" s="108">
        <v>2.75</v>
      </c>
      <c r="I347" s="109">
        <v>42061.65898148148</v>
      </c>
      <c r="J347" s="100" t="s">
        <v>680</v>
      </c>
      <c r="K347" s="5" t="s">
        <v>364</v>
      </c>
    </row>
    <row r="348">
      <c r="A348" s="100">
        <v>457.0</v>
      </c>
      <c r="B348" s="92" t="s">
        <v>220</v>
      </c>
      <c r="C348" s="100" t="s">
        <v>1288</v>
      </c>
      <c r="D348" s="100" t="s">
        <v>163</v>
      </c>
      <c r="E348" s="100" t="s">
        <v>191</v>
      </c>
      <c r="F348" s="108">
        <v>0.5</v>
      </c>
      <c r="G348" s="100">
        <v>0.0</v>
      </c>
      <c r="H348" s="108">
        <v>0.5</v>
      </c>
      <c r="I348" s="109">
        <v>42061.50833333333</v>
      </c>
      <c r="J348" s="100" t="s">
        <v>101</v>
      </c>
      <c r="K348" s="5" t="s">
        <v>330</v>
      </c>
    </row>
    <row r="349">
      <c r="A349" s="100">
        <v>353.0</v>
      </c>
      <c r="B349" s="92" t="s">
        <v>220</v>
      </c>
      <c r="C349" s="100" t="s">
        <v>1289</v>
      </c>
      <c r="D349" s="100" t="s">
        <v>163</v>
      </c>
      <c r="E349" s="100" t="s">
        <v>191</v>
      </c>
      <c r="F349" s="108">
        <v>6.0</v>
      </c>
      <c r="G349" s="100">
        <v>0.0</v>
      </c>
      <c r="H349" s="108">
        <v>2.25</v>
      </c>
      <c r="I349" s="109">
        <v>42060.934907407405</v>
      </c>
      <c r="J349" s="100" t="s">
        <v>680</v>
      </c>
      <c r="K349" s="5" t="s">
        <v>468</v>
      </c>
    </row>
    <row r="350">
      <c r="A350" s="100">
        <v>455.0</v>
      </c>
      <c r="B350" s="92" t="s">
        <v>220</v>
      </c>
      <c r="C350" s="100" t="s">
        <v>1291</v>
      </c>
      <c r="D350" s="100" t="s">
        <v>163</v>
      </c>
      <c r="E350" s="100" t="s">
        <v>191</v>
      </c>
      <c r="F350" s="108">
        <v>1.25</v>
      </c>
      <c r="G350" s="100">
        <v>0.0</v>
      </c>
      <c r="H350" s="108">
        <v>1.5</v>
      </c>
      <c r="I350" s="109">
        <v>42059.942557870374</v>
      </c>
      <c r="J350" s="100" t="s">
        <v>101</v>
      </c>
      <c r="K350" s="5" t="s">
        <v>283</v>
      </c>
    </row>
    <row r="351">
      <c r="A351" s="100">
        <v>12.0</v>
      </c>
      <c r="B351" s="92" t="s">
        <v>492</v>
      </c>
      <c r="C351" s="100" t="s">
        <v>1292</v>
      </c>
      <c r="D351" s="100" t="s">
        <v>163</v>
      </c>
      <c r="E351" s="100"/>
      <c r="F351" s="108"/>
      <c r="G351" s="100"/>
      <c r="H351" s="108"/>
      <c r="I351" s="109">
        <v>42059.7909375</v>
      </c>
      <c r="J351" s="100" t="s">
        <v>101</v>
      </c>
      <c r="K351" s="5"/>
    </row>
    <row r="352">
      <c r="A352" s="100">
        <v>452.0</v>
      </c>
      <c r="B352" s="92" t="s">
        <v>220</v>
      </c>
      <c r="C352" s="100" t="s">
        <v>1293</v>
      </c>
      <c r="D352" s="100" t="s">
        <v>163</v>
      </c>
      <c r="E352" s="100" t="s">
        <v>76</v>
      </c>
      <c r="F352" s="108">
        <v>0.5</v>
      </c>
      <c r="G352" s="100">
        <v>0.0</v>
      </c>
      <c r="H352" s="108">
        <v>0.5</v>
      </c>
      <c r="I352" s="109">
        <v>42055.079247685186</v>
      </c>
      <c r="J352" s="100" t="s">
        <v>101</v>
      </c>
      <c r="K352" s="5" t="s">
        <v>292</v>
      </c>
    </row>
    <row r="353">
      <c r="A353" s="100">
        <v>396.0</v>
      </c>
      <c r="B353" s="92" t="s">
        <v>220</v>
      </c>
      <c r="C353" s="100" t="s">
        <v>1295</v>
      </c>
      <c r="D353" s="100" t="s">
        <v>163</v>
      </c>
      <c r="E353" s="100" t="s">
        <v>76</v>
      </c>
      <c r="F353" s="108">
        <v>5.0</v>
      </c>
      <c r="G353" s="100">
        <v>0.0</v>
      </c>
      <c r="H353" s="108">
        <v>5.5</v>
      </c>
      <c r="I353" s="109">
        <v>42054.98993055556</v>
      </c>
      <c r="J353" s="100" t="s">
        <v>680</v>
      </c>
      <c r="K353" s="5" t="s">
        <v>364</v>
      </c>
    </row>
    <row r="354">
      <c r="A354" s="100">
        <v>450.0</v>
      </c>
      <c r="B354" s="92" t="s">
        <v>220</v>
      </c>
      <c r="C354" s="100" t="s">
        <v>1297</v>
      </c>
      <c r="D354" s="100" t="s">
        <v>163</v>
      </c>
      <c r="E354" s="100" t="s">
        <v>76</v>
      </c>
      <c r="F354" s="108">
        <v>0.5</v>
      </c>
      <c r="G354" s="100">
        <v>0.0</v>
      </c>
      <c r="H354" s="108">
        <v>0.5</v>
      </c>
      <c r="I354" s="109">
        <v>42053.57201388889</v>
      </c>
      <c r="J354" s="100" t="s">
        <v>101</v>
      </c>
      <c r="K354" s="5" t="s">
        <v>292</v>
      </c>
    </row>
    <row r="355">
      <c r="A355" s="100">
        <v>449.0</v>
      </c>
      <c r="B355" s="92" t="s">
        <v>220</v>
      </c>
      <c r="C355" s="100" t="s">
        <v>1299</v>
      </c>
      <c r="D355" s="100" t="s">
        <v>163</v>
      </c>
      <c r="E355" s="100" t="s">
        <v>211</v>
      </c>
      <c r="F355" s="108">
        <v>1.0</v>
      </c>
      <c r="G355" s="100">
        <v>0.0</v>
      </c>
      <c r="H355" s="108">
        <v>1.0</v>
      </c>
      <c r="I355" s="109">
        <v>42053.4228125</v>
      </c>
      <c r="J355" s="100" t="s">
        <v>101</v>
      </c>
      <c r="K355" s="5" t="s">
        <v>172</v>
      </c>
    </row>
    <row r="356">
      <c r="A356" s="100">
        <v>448.0</v>
      </c>
      <c r="B356" s="92" t="s">
        <v>220</v>
      </c>
      <c r="C356" s="100" t="s">
        <v>1301</v>
      </c>
      <c r="D356" s="100" t="s">
        <v>163</v>
      </c>
      <c r="E356" s="100" t="s">
        <v>76</v>
      </c>
      <c r="F356" s="108">
        <v>1.0</v>
      </c>
      <c r="G356" s="100">
        <v>0.0</v>
      </c>
      <c r="H356" s="108">
        <v>1.0</v>
      </c>
      <c r="I356" s="109">
        <v>42053.42266203704</v>
      </c>
      <c r="J356" s="100" t="s">
        <v>101</v>
      </c>
      <c r="K356" s="92" t="s">
        <v>172</v>
      </c>
    </row>
    <row r="357">
      <c r="A357" s="100">
        <v>447.0</v>
      </c>
      <c r="B357" s="92" t="s">
        <v>220</v>
      </c>
      <c r="C357" s="100" t="s">
        <v>1304</v>
      </c>
      <c r="D357" s="100" t="s">
        <v>163</v>
      </c>
      <c r="E357" s="100" t="s">
        <v>76</v>
      </c>
      <c r="F357" s="108">
        <v>0.75</v>
      </c>
      <c r="G357" s="100">
        <v>0.0</v>
      </c>
      <c r="H357" s="108">
        <v>0.75</v>
      </c>
      <c r="I357" s="109">
        <v>42053.421319444446</v>
      </c>
      <c r="J357" s="100" t="s">
        <v>101</v>
      </c>
      <c r="K357" s="5" t="s">
        <v>292</v>
      </c>
    </row>
    <row r="358">
      <c r="A358" s="100">
        <v>444.0</v>
      </c>
      <c r="B358" s="92" t="s">
        <v>220</v>
      </c>
      <c r="C358" s="100" t="s">
        <v>1305</v>
      </c>
      <c r="D358" s="100" t="s">
        <v>163</v>
      </c>
      <c r="E358" s="100" t="s">
        <v>191</v>
      </c>
      <c r="F358" s="108">
        <v>1.0</v>
      </c>
      <c r="G358" s="100">
        <v>0.0</v>
      </c>
      <c r="H358" s="108">
        <v>1.0</v>
      </c>
      <c r="I358" s="109">
        <v>42052.75099537037</v>
      </c>
      <c r="J358" s="100" t="s">
        <v>101</v>
      </c>
      <c r="K358" s="5" t="s">
        <v>172</v>
      </c>
    </row>
    <row r="359">
      <c r="A359" s="100">
        <v>443.0</v>
      </c>
      <c r="B359" s="92" t="s">
        <v>220</v>
      </c>
      <c r="C359" s="100" t="s">
        <v>1307</v>
      </c>
      <c r="D359" s="100" t="s">
        <v>163</v>
      </c>
      <c r="E359" s="100" t="s">
        <v>76</v>
      </c>
      <c r="F359" s="108">
        <v>1.0</v>
      </c>
      <c r="G359" s="100">
        <v>0.0</v>
      </c>
      <c r="H359" s="108">
        <v>1.0</v>
      </c>
      <c r="I359" s="109">
        <v>42052.4056712963</v>
      </c>
      <c r="J359" s="100" t="s">
        <v>101</v>
      </c>
      <c r="K359" s="5" t="s">
        <v>292</v>
      </c>
    </row>
    <row r="360">
      <c r="A360" s="100">
        <v>441.0</v>
      </c>
      <c r="B360" s="92" t="s">
        <v>220</v>
      </c>
      <c r="C360" s="100" t="s">
        <v>1309</v>
      </c>
      <c r="D360" s="100" t="s">
        <v>163</v>
      </c>
      <c r="E360" s="100" t="s">
        <v>191</v>
      </c>
      <c r="F360" s="108">
        <v>1.0</v>
      </c>
      <c r="G360" s="100">
        <v>0.0</v>
      </c>
      <c r="H360" s="108">
        <v>1.0</v>
      </c>
      <c r="I360" s="109">
        <v>42051.863333333335</v>
      </c>
      <c r="J360" s="100" t="s">
        <v>101</v>
      </c>
      <c r="K360" s="5" t="s">
        <v>292</v>
      </c>
    </row>
    <row r="361">
      <c r="A361" s="100">
        <v>439.0</v>
      </c>
      <c r="B361" s="92" t="s">
        <v>220</v>
      </c>
      <c r="C361" s="100" t="s">
        <v>1310</v>
      </c>
      <c r="D361" s="100" t="s">
        <v>163</v>
      </c>
      <c r="E361" s="100" t="s">
        <v>191</v>
      </c>
      <c r="F361" s="108">
        <v>0.75</v>
      </c>
      <c r="G361" s="100">
        <v>0.0</v>
      </c>
      <c r="H361" s="108">
        <v>0.5</v>
      </c>
      <c r="I361" s="109">
        <v>42051.83043981482</v>
      </c>
      <c r="J361" s="100" t="s">
        <v>101</v>
      </c>
      <c r="K361" s="5" t="s">
        <v>364</v>
      </c>
    </row>
    <row r="362">
      <c r="A362" s="100">
        <v>436.0</v>
      </c>
      <c r="B362" s="92" t="s">
        <v>220</v>
      </c>
      <c r="C362" s="100" t="s">
        <v>1312</v>
      </c>
      <c r="D362" s="100" t="s">
        <v>163</v>
      </c>
      <c r="E362" s="100" t="s">
        <v>191</v>
      </c>
      <c r="F362" s="108">
        <v>0.5</v>
      </c>
      <c r="G362" s="100">
        <v>0.0</v>
      </c>
      <c r="H362" s="108">
        <v>0.5</v>
      </c>
      <c r="I362" s="109">
        <v>42049.50305555556</v>
      </c>
      <c r="J362" s="100" t="s">
        <v>680</v>
      </c>
      <c r="K362" s="5" t="s">
        <v>393</v>
      </c>
    </row>
    <row r="363">
      <c r="A363" s="100">
        <v>431.0</v>
      </c>
      <c r="B363" s="92" t="s">
        <v>220</v>
      </c>
      <c r="C363" s="100" t="s">
        <v>1314</v>
      </c>
      <c r="D363" s="100" t="s">
        <v>163</v>
      </c>
      <c r="E363" s="100" t="s">
        <v>191</v>
      </c>
      <c r="F363" s="108">
        <v>0.5</v>
      </c>
      <c r="G363" s="100">
        <v>0.0</v>
      </c>
      <c r="H363" s="108">
        <v>0.5</v>
      </c>
      <c r="I363" s="109">
        <v>42049.43792824074</v>
      </c>
      <c r="J363" s="100" t="s">
        <v>680</v>
      </c>
      <c r="K363" s="5" t="s">
        <v>330</v>
      </c>
    </row>
    <row r="364">
      <c r="A364" s="5">
        <v>327.0</v>
      </c>
      <c r="B364" s="5" t="s">
        <v>492</v>
      </c>
      <c r="C364" s="5" t="s">
        <v>1316</v>
      </c>
      <c r="D364" s="5" t="s">
        <v>163</v>
      </c>
      <c r="E364" s="5" t="s">
        <v>76</v>
      </c>
      <c r="F364" s="5"/>
      <c r="G364" s="5"/>
      <c r="H364" s="5"/>
      <c r="I364" s="48">
        <v>42047.88586805556</v>
      </c>
      <c r="J364" s="5" t="s">
        <v>258</v>
      </c>
      <c r="K364" s="5"/>
    </row>
    <row r="365">
      <c r="A365" s="5">
        <v>362.0</v>
      </c>
      <c r="B365" s="5" t="s">
        <v>220</v>
      </c>
      <c r="C365" s="5" t="s">
        <v>1318</v>
      </c>
      <c r="D365" s="5" t="s">
        <v>163</v>
      </c>
      <c r="E365" s="5" t="s">
        <v>76</v>
      </c>
      <c r="F365" s="5">
        <v>1.25</v>
      </c>
      <c r="G365" s="5">
        <v>0.0</v>
      </c>
      <c r="H365" s="5">
        <v>1.25</v>
      </c>
      <c r="I365" s="48">
        <v>42047.97460648148</v>
      </c>
      <c r="J365" s="5" t="s">
        <v>258</v>
      </c>
      <c r="K365" s="5" t="s">
        <v>283</v>
      </c>
    </row>
    <row r="366">
      <c r="A366" s="5">
        <v>363.0</v>
      </c>
      <c r="B366" s="5" t="s">
        <v>220</v>
      </c>
      <c r="C366" s="5" t="s">
        <v>1320</v>
      </c>
      <c r="D366" s="5" t="s">
        <v>163</v>
      </c>
      <c r="E366" s="5" t="s">
        <v>76</v>
      </c>
      <c r="F366" s="5">
        <v>4.0</v>
      </c>
      <c r="G366" s="5">
        <v>4.0</v>
      </c>
      <c r="H366" s="5">
        <v>0.0</v>
      </c>
      <c r="I366" s="48">
        <v>42047.75400462963</v>
      </c>
      <c r="J366" s="5" t="s">
        <v>258</v>
      </c>
      <c r="K366" s="5" t="s">
        <v>468</v>
      </c>
    </row>
    <row r="367">
      <c r="A367" s="5">
        <v>360.0</v>
      </c>
      <c r="B367" s="5" t="s">
        <v>220</v>
      </c>
      <c r="C367" s="5" t="s">
        <v>1322</v>
      </c>
      <c r="D367" s="5" t="s">
        <v>163</v>
      </c>
      <c r="E367" s="5" t="s">
        <v>76</v>
      </c>
      <c r="F367" s="5">
        <v>6.0</v>
      </c>
      <c r="G367" s="5">
        <v>0.0</v>
      </c>
      <c r="H367" s="5">
        <v>8.0</v>
      </c>
      <c r="I367" s="48">
        <v>42047.56732638889</v>
      </c>
      <c r="J367" s="5" t="s">
        <v>258</v>
      </c>
      <c r="K367" s="5" t="s">
        <v>364</v>
      </c>
    </row>
    <row r="368">
      <c r="A368" s="5">
        <v>359.0</v>
      </c>
      <c r="B368" s="5" t="s">
        <v>220</v>
      </c>
      <c r="C368" s="5" t="s">
        <v>1324</v>
      </c>
      <c r="D368" s="5" t="s">
        <v>163</v>
      </c>
      <c r="E368" s="5" t="s">
        <v>76</v>
      </c>
      <c r="F368" s="5">
        <v>2.5</v>
      </c>
      <c r="G368" s="5">
        <v>0.0</v>
      </c>
      <c r="H368" s="5">
        <v>3.25</v>
      </c>
      <c r="I368" s="48">
        <v>42040.925532407404</v>
      </c>
      <c r="J368" s="5" t="s">
        <v>258</v>
      </c>
      <c r="K368" s="5" t="s">
        <v>393</v>
      </c>
    </row>
    <row r="369">
      <c r="A369" s="5">
        <v>361.0</v>
      </c>
      <c r="B369" s="5" t="s">
        <v>220</v>
      </c>
      <c r="C369" s="5" t="s">
        <v>1325</v>
      </c>
      <c r="D369" s="5" t="s">
        <v>163</v>
      </c>
      <c r="E369" s="5" t="s">
        <v>76</v>
      </c>
      <c r="F369" s="5">
        <v>1.25</v>
      </c>
      <c r="G369" s="5">
        <v>0.0</v>
      </c>
      <c r="H369" s="5">
        <v>1.25</v>
      </c>
      <c r="I369" s="48">
        <v>42038.914618055554</v>
      </c>
      <c r="J369" s="5" t="s">
        <v>258</v>
      </c>
      <c r="K369" s="5" t="s">
        <v>398</v>
      </c>
    </row>
    <row r="370">
      <c r="A370" s="5">
        <v>328.0</v>
      </c>
      <c r="B370" s="5" t="s">
        <v>492</v>
      </c>
      <c r="C370" s="5" t="s">
        <v>1327</v>
      </c>
      <c r="D370" s="5" t="s">
        <v>163</v>
      </c>
      <c r="E370" s="5" t="s">
        <v>191</v>
      </c>
      <c r="F370" s="5"/>
      <c r="G370" s="5"/>
      <c r="H370" s="5"/>
      <c r="I370" s="48">
        <v>42047.88579861111</v>
      </c>
      <c r="J370" s="5" t="s">
        <v>258</v>
      </c>
      <c r="K370" s="5"/>
    </row>
    <row r="371">
      <c r="A371" s="5">
        <v>357.0</v>
      </c>
      <c r="B371" s="5" t="s">
        <v>220</v>
      </c>
      <c r="C371" s="5" t="s">
        <v>1318</v>
      </c>
      <c r="D371" s="5" t="s">
        <v>163</v>
      </c>
      <c r="E371" s="5" t="s">
        <v>191</v>
      </c>
      <c r="F371" s="5">
        <v>1.25</v>
      </c>
      <c r="G371" s="5">
        <v>0.0</v>
      </c>
      <c r="H371" s="5">
        <v>1.25</v>
      </c>
      <c r="I371" s="48">
        <v>42047.88575231482</v>
      </c>
      <c r="J371" s="5" t="s">
        <v>258</v>
      </c>
      <c r="K371" s="5" t="s">
        <v>283</v>
      </c>
    </row>
    <row r="372">
      <c r="A372" s="5">
        <v>350.0</v>
      </c>
      <c r="B372" s="5" t="s">
        <v>220</v>
      </c>
      <c r="C372" s="5" t="s">
        <v>1329</v>
      </c>
      <c r="D372" s="5" t="s">
        <v>163</v>
      </c>
      <c r="E372" s="5" t="s">
        <v>191</v>
      </c>
      <c r="F372" s="5">
        <v>3.0</v>
      </c>
      <c r="G372" s="5">
        <v>0.0</v>
      </c>
      <c r="H372" s="5">
        <v>13.48</v>
      </c>
      <c r="I372" s="48">
        <v>42045.43517361111</v>
      </c>
      <c r="J372" s="5" t="s">
        <v>258</v>
      </c>
      <c r="K372" s="5" t="s">
        <v>364</v>
      </c>
    </row>
    <row r="373">
      <c r="A373" s="5">
        <v>349.0</v>
      </c>
      <c r="B373" s="5" t="s">
        <v>220</v>
      </c>
      <c r="C373" s="5" t="s">
        <v>1330</v>
      </c>
      <c r="D373" s="5" t="s">
        <v>163</v>
      </c>
      <c r="E373" s="5" t="s">
        <v>191</v>
      </c>
      <c r="F373" s="5">
        <v>2.0</v>
      </c>
      <c r="G373" s="5">
        <v>0.0</v>
      </c>
      <c r="H373" s="5">
        <v>2.0</v>
      </c>
      <c r="I373" s="48">
        <v>42040.52858796297</v>
      </c>
      <c r="J373" s="5" t="s">
        <v>258</v>
      </c>
      <c r="K373" s="5" t="s">
        <v>468</v>
      </c>
    </row>
    <row r="374">
      <c r="A374" s="5">
        <v>351.0</v>
      </c>
      <c r="B374" s="5" t="s">
        <v>220</v>
      </c>
      <c r="C374" s="5" t="s">
        <v>1331</v>
      </c>
      <c r="D374" s="5" t="s">
        <v>163</v>
      </c>
      <c r="E374" s="5" t="s">
        <v>191</v>
      </c>
      <c r="F374" s="5">
        <v>1.25</v>
      </c>
      <c r="G374" s="5">
        <v>0.0</v>
      </c>
      <c r="H374" s="5">
        <v>1.25</v>
      </c>
      <c r="I374" s="48">
        <v>42038.914618055554</v>
      </c>
      <c r="J374" s="5" t="s">
        <v>258</v>
      </c>
      <c r="K374" s="5" t="s">
        <v>398</v>
      </c>
    </row>
    <row r="375">
      <c r="A375" s="5">
        <v>348.0</v>
      </c>
      <c r="B375" s="5" t="s">
        <v>220</v>
      </c>
      <c r="C375" s="5" t="s">
        <v>1332</v>
      </c>
      <c r="D375" s="5" t="s">
        <v>163</v>
      </c>
      <c r="E375" s="5" t="s">
        <v>191</v>
      </c>
      <c r="F375" s="5">
        <v>1.0</v>
      </c>
      <c r="G375" s="5">
        <v>0.0</v>
      </c>
      <c r="H375" s="5">
        <v>1.0</v>
      </c>
      <c r="I375" s="48">
        <v>42038.528402777774</v>
      </c>
      <c r="J375" s="5" t="s">
        <v>258</v>
      </c>
      <c r="K375" s="5" t="s">
        <v>393</v>
      </c>
    </row>
    <row r="376">
      <c r="A376" s="5">
        <v>329.0</v>
      </c>
      <c r="B376" s="5" t="s">
        <v>492</v>
      </c>
      <c r="C376" s="5" t="s">
        <v>1334</v>
      </c>
      <c r="D376" s="5" t="s">
        <v>163</v>
      </c>
      <c r="E376" s="5" t="s">
        <v>211</v>
      </c>
      <c r="F376" s="5"/>
      <c r="G376" s="5"/>
      <c r="H376" s="5"/>
      <c r="I376" s="48">
        <v>42047.88553240741</v>
      </c>
      <c r="J376" s="5" t="s">
        <v>258</v>
      </c>
      <c r="K376" s="5"/>
    </row>
    <row r="377">
      <c r="A377" s="5">
        <v>395.0</v>
      </c>
      <c r="B377" s="5" t="s">
        <v>220</v>
      </c>
      <c r="C377" s="5" t="s">
        <v>1335</v>
      </c>
      <c r="D377" s="5" t="s">
        <v>163</v>
      </c>
      <c r="E377" s="5" t="s">
        <v>211</v>
      </c>
      <c r="F377" s="5">
        <v>1.25</v>
      </c>
      <c r="G377" s="5">
        <v>0.0</v>
      </c>
      <c r="H377" s="5">
        <v>1.25</v>
      </c>
      <c r="I377" s="48">
        <v>42047.885613425926</v>
      </c>
      <c r="J377" s="5" t="s">
        <v>258</v>
      </c>
      <c r="K377" s="5"/>
    </row>
    <row r="378">
      <c r="A378" s="5">
        <v>380.0</v>
      </c>
      <c r="B378" s="5" t="s">
        <v>220</v>
      </c>
      <c r="C378" s="5" t="s">
        <v>1336</v>
      </c>
      <c r="D378" s="5" t="s">
        <v>163</v>
      </c>
      <c r="E378" s="5" t="s">
        <v>211</v>
      </c>
      <c r="F378" s="5">
        <v>0.2</v>
      </c>
      <c r="G378" s="5">
        <v>0.2</v>
      </c>
      <c r="H378" s="5">
        <v>0.0</v>
      </c>
      <c r="I378" s="48">
        <v>42047.75703703704</v>
      </c>
      <c r="J378" s="5" t="s">
        <v>258</v>
      </c>
      <c r="K378" s="5"/>
    </row>
    <row r="379">
      <c r="A379" s="5">
        <v>377.0</v>
      </c>
      <c r="B379" s="5" t="s">
        <v>220</v>
      </c>
      <c r="C379" s="5" t="s">
        <v>1047</v>
      </c>
      <c r="D379" s="5" t="s">
        <v>163</v>
      </c>
      <c r="E379" s="5" t="s">
        <v>211</v>
      </c>
      <c r="F379" s="5">
        <v>2.0</v>
      </c>
      <c r="G379" s="5">
        <v>2.0</v>
      </c>
      <c r="H379" s="5">
        <v>0.0</v>
      </c>
      <c r="I379" s="48">
        <v>42047.753854166665</v>
      </c>
      <c r="J379" s="5" t="s">
        <v>258</v>
      </c>
      <c r="K379" s="5"/>
    </row>
    <row r="380">
      <c r="A380" s="5">
        <v>379.0</v>
      </c>
      <c r="B380" s="5" t="s">
        <v>220</v>
      </c>
      <c r="C380" s="5" t="s">
        <v>1244</v>
      </c>
      <c r="D380" s="5" t="s">
        <v>163</v>
      </c>
      <c r="E380" s="5" t="s">
        <v>211</v>
      </c>
      <c r="F380" s="5">
        <v>1.25</v>
      </c>
      <c r="G380" s="5">
        <v>0.0</v>
      </c>
      <c r="H380" s="5">
        <v>1.0</v>
      </c>
      <c r="I380" s="48">
        <v>42047.05537037037</v>
      </c>
      <c r="J380" s="5" t="s">
        <v>258</v>
      </c>
      <c r="K380" s="5"/>
    </row>
    <row r="381">
      <c r="A381" s="5">
        <v>378.0</v>
      </c>
      <c r="B381" s="5" t="s">
        <v>220</v>
      </c>
      <c r="C381" s="5" t="s">
        <v>364</v>
      </c>
      <c r="D381" s="5" t="s">
        <v>163</v>
      </c>
      <c r="E381" s="5" t="s">
        <v>211</v>
      </c>
      <c r="F381" s="5">
        <v>8.0</v>
      </c>
      <c r="G381" s="5">
        <v>0.0</v>
      </c>
      <c r="H381" s="5">
        <v>14.4</v>
      </c>
      <c r="I381" s="48">
        <v>42047.05484953704</v>
      </c>
      <c r="J381" s="5" t="s">
        <v>258</v>
      </c>
      <c r="K381" s="5"/>
    </row>
    <row r="382">
      <c r="A382" s="5">
        <v>375.0</v>
      </c>
      <c r="B382" s="5" t="s">
        <v>220</v>
      </c>
      <c r="C382" s="5" t="s">
        <v>529</v>
      </c>
      <c r="D382" s="5" t="s">
        <v>163</v>
      </c>
      <c r="E382" s="5" t="s">
        <v>211</v>
      </c>
      <c r="F382" s="5">
        <v>2.0</v>
      </c>
      <c r="G382" s="5">
        <v>0.0</v>
      </c>
      <c r="H382" s="5">
        <v>2.0</v>
      </c>
      <c r="I382" s="48">
        <v>42044.8843287037</v>
      </c>
      <c r="J382" s="5" t="s">
        <v>258</v>
      </c>
      <c r="K382" s="5"/>
    </row>
    <row r="383">
      <c r="A383" s="5">
        <v>376.0</v>
      </c>
      <c r="B383" s="5" t="s">
        <v>220</v>
      </c>
      <c r="C383" s="5" t="s">
        <v>497</v>
      </c>
      <c r="D383" s="5" t="s">
        <v>163</v>
      </c>
      <c r="E383" s="5" t="s">
        <v>211</v>
      </c>
      <c r="F383" s="5">
        <v>1.25</v>
      </c>
      <c r="G383" s="5">
        <v>0.0</v>
      </c>
      <c r="H383" s="5">
        <v>1.25</v>
      </c>
      <c r="I383" s="48">
        <v>42038.914814814816</v>
      </c>
      <c r="J383" s="5" t="s">
        <v>258</v>
      </c>
      <c r="K383" s="5"/>
    </row>
    <row r="384">
      <c r="A384" s="5">
        <v>335.0</v>
      </c>
      <c r="B384" s="5" t="s">
        <v>492</v>
      </c>
      <c r="C384" s="5" t="s">
        <v>1341</v>
      </c>
      <c r="D384" s="5" t="s">
        <v>163</v>
      </c>
      <c r="E384" s="5" t="s">
        <v>209</v>
      </c>
      <c r="F384" s="5"/>
      <c r="G384" s="5"/>
      <c r="H384" s="5"/>
      <c r="I384" s="48">
        <v>42047.88520833333</v>
      </c>
      <c r="J384" s="5" t="s">
        <v>258</v>
      </c>
      <c r="K384" s="5"/>
    </row>
    <row r="385">
      <c r="A385" s="5">
        <v>372.0</v>
      </c>
      <c r="B385" s="5" t="s">
        <v>220</v>
      </c>
      <c r="C385" s="5" t="s">
        <v>1318</v>
      </c>
      <c r="D385" s="5" t="s">
        <v>163</v>
      </c>
      <c r="E385" s="5" t="s">
        <v>209</v>
      </c>
      <c r="F385" s="5">
        <v>1.25</v>
      </c>
      <c r="G385" s="5">
        <v>0.0</v>
      </c>
      <c r="H385" s="5">
        <v>1.25</v>
      </c>
      <c r="I385" s="48">
        <v>42047.88537037037</v>
      </c>
      <c r="J385" s="5" t="s">
        <v>258</v>
      </c>
      <c r="K385" s="5" t="s">
        <v>283</v>
      </c>
    </row>
    <row r="386">
      <c r="A386" s="5">
        <v>365.0</v>
      </c>
      <c r="B386" s="5" t="s">
        <v>220</v>
      </c>
      <c r="C386" s="5" t="s">
        <v>1343</v>
      </c>
      <c r="D386" s="5" t="s">
        <v>163</v>
      </c>
      <c r="E386" s="5" t="s">
        <v>209</v>
      </c>
      <c r="F386" s="5">
        <v>5.0</v>
      </c>
      <c r="G386" s="5">
        <v>5.0</v>
      </c>
      <c r="H386" s="5"/>
      <c r="I386" s="48">
        <v>42047.753645833334</v>
      </c>
      <c r="J386" s="5" t="s">
        <v>258</v>
      </c>
      <c r="K386" s="5" t="s">
        <v>468</v>
      </c>
    </row>
    <row r="387">
      <c r="A387" s="5">
        <v>370.0</v>
      </c>
      <c r="B387" s="5" t="s">
        <v>220</v>
      </c>
      <c r="C387" s="5" t="s">
        <v>1344</v>
      </c>
      <c r="D387" s="5" t="s">
        <v>163</v>
      </c>
      <c r="E387" s="5" t="s">
        <v>209</v>
      </c>
      <c r="F387" s="5">
        <v>3.5</v>
      </c>
      <c r="G387" s="5">
        <v>0.0</v>
      </c>
      <c r="H387" s="5">
        <v>2.75</v>
      </c>
      <c r="I387" s="48">
        <v>42046.925578703704</v>
      </c>
      <c r="J387" s="5" t="s">
        <v>258</v>
      </c>
      <c r="K387" s="5" t="s">
        <v>364</v>
      </c>
    </row>
    <row r="388">
      <c r="A388" s="5">
        <v>367.0</v>
      </c>
      <c r="B388" s="5" t="s">
        <v>220</v>
      </c>
      <c r="C388" s="5" t="s">
        <v>1345</v>
      </c>
      <c r="D388" s="5" t="s">
        <v>163</v>
      </c>
      <c r="E388" s="5" t="s">
        <v>209</v>
      </c>
      <c r="F388" s="5">
        <v>3.0</v>
      </c>
      <c r="G388" s="5"/>
      <c r="H388" s="5">
        <v>4.0</v>
      </c>
      <c r="I388" s="48">
        <v>42045.04314814815</v>
      </c>
      <c r="J388" s="5" t="s">
        <v>258</v>
      </c>
      <c r="K388" s="5" t="s">
        <v>364</v>
      </c>
    </row>
    <row r="389">
      <c r="A389" s="5">
        <v>368.0</v>
      </c>
      <c r="B389" s="5" t="s">
        <v>220</v>
      </c>
      <c r="C389" s="5" t="s">
        <v>1346</v>
      </c>
      <c r="D389" s="5" t="s">
        <v>163</v>
      </c>
      <c r="E389" s="5" t="s">
        <v>209</v>
      </c>
      <c r="F389" s="5">
        <v>1.5</v>
      </c>
      <c r="G389" s="5">
        <v>0.0</v>
      </c>
      <c r="H389" s="5">
        <v>2.5</v>
      </c>
      <c r="I389" s="48">
        <v>42041.16923611111</v>
      </c>
      <c r="J389" s="5" t="s">
        <v>258</v>
      </c>
      <c r="K389" s="5" t="s">
        <v>364</v>
      </c>
    </row>
    <row r="390">
      <c r="A390" s="5">
        <v>366.0</v>
      </c>
      <c r="B390" s="5" t="s">
        <v>220</v>
      </c>
      <c r="C390" s="5" t="s">
        <v>1347</v>
      </c>
      <c r="D390" s="5" t="s">
        <v>163</v>
      </c>
      <c r="E390" s="5" t="s">
        <v>209</v>
      </c>
      <c r="F390" s="5">
        <v>5.0</v>
      </c>
      <c r="G390" s="5">
        <v>0.0</v>
      </c>
      <c r="H390" s="5">
        <v>3.5</v>
      </c>
      <c r="I390" s="48">
        <v>42041.06133101852</v>
      </c>
      <c r="J390" s="5" t="s">
        <v>258</v>
      </c>
      <c r="K390" s="5" t="s">
        <v>393</v>
      </c>
    </row>
    <row r="391">
      <c r="A391" s="5">
        <v>364.0</v>
      </c>
      <c r="B391" s="5" t="s">
        <v>220</v>
      </c>
      <c r="C391" s="5" t="s">
        <v>1348</v>
      </c>
      <c r="D391" s="5" t="s">
        <v>163</v>
      </c>
      <c r="E391" s="5" t="s">
        <v>209</v>
      </c>
      <c r="F391" s="5">
        <v>2.5</v>
      </c>
      <c r="G391" s="5">
        <v>0.0</v>
      </c>
      <c r="H391" s="5">
        <v>1.75</v>
      </c>
      <c r="I391" s="48">
        <v>42041.043344907404</v>
      </c>
      <c r="J391" s="5" t="s">
        <v>258</v>
      </c>
      <c r="K391" s="5" t="s">
        <v>393</v>
      </c>
    </row>
    <row r="392">
      <c r="A392" s="5">
        <v>371.0</v>
      </c>
      <c r="B392" s="5" t="s">
        <v>220</v>
      </c>
      <c r="C392" s="5" t="s">
        <v>1331</v>
      </c>
      <c r="D392" s="5" t="s">
        <v>163</v>
      </c>
      <c r="E392" s="5" t="s">
        <v>209</v>
      </c>
      <c r="F392" s="5">
        <v>1.25</v>
      </c>
      <c r="G392" s="5">
        <v>0.0</v>
      </c>
      <c r="H392" s="5">
        <v>1.25</v>
      </c>
      <c r="I392" s="48">
        <v>42038.914618055554</v>
      </c>
      <c r="J392" s="5" t="s">
        <v>258</v>
      </c>
      <c r="K392" s="5" t="s">
        <v>398</v>
      </c>
    </row>
    <row r="393">
      <c r="A393" s="5">
        <v>373.0</v>
      </c>
      <c r="B393" s="5" t="s">
        <v>220</v>
      </c>
      <c r="C393" s="5" t="s">
        <v>306</v>
      </c>
      <c r="D393" s="5" t="s">
        <v>163</v>
      </c>
      <c r="E393" s="5" t="s">
        <v>209</v>
      </c>
      <c r="F393" s="5">
        <v>0.75</v>
      </c>
      <c r="G393" s="5">
        <v>0.0</v>
      </c>
      <c r="H393" s="5">
        <v>0.75</v>
      </c>
      <c r="I393" s="48">
        <v>42034.77532407407</v>
      </c>
      <c r="J393" s="5" t="s">
        <v>258</v>
      </c>
      <c r="K393" s="5" t="s">
        <v>330</v>
      </c>
    </row>
    <row r="394">
      <c r="A394" s="5">
        <v>394.0</v>
      </c>
      <c r="B394" s="5" t="s">
        <v>220</v>
      </c>
      <c r="C394" s="5" t="s">
        <v>784</v>
      </c>
      <c r="D394" s="5" t="s">
        <v>163</v>
      </c>
      <c r="E394" s="5" t="s">
        <v>191</v>
      </c>
      <c r="F394" s="5">
        <v>0.25</v>
      </c>
      <c r="G394" s="5">
        <v>0.0</v>
      </c>
      <c r="H394" s="5">
        <v>1.5</v>
      </c>
      <c r="I394" s="48">
        <v>42047.677395833336</v>
      </c>
      <c r="J394" s="5" t="s">
        <v>101</v>
      </c>
      <c r="K394" s="5" t="s">
        <v>379</v>
      </c>
    </row>
    <row r="395">
      <c r="A395" s="5">
        <v>393.0</v>
      </c>
      <c r="B395" s="5" t="s">
        <v>220</v>
      </c>
      <c r="C395" s="5" t="s">
        <v>1349</v>
      </c>
      <c r="D395" s="5" t="s">
        <v>163</v>
      </c>
      <c r="E395" s="5" t="s">
        <v>76</v>
      </c>
      <c r="F395" s="5">
        <v>1.0</v>
      </c>
      <c r="G395" s="5">
        <v>0.0</v>
      </c>
      <c r="H395" s="5">
        <v>1.5</v>
      </c>
      <c r="I395" s="48">
        <v>42046.61195601852</v>
      </c>
      <c r="J395" s="5" t="s">
        <v>101</v>
      </c>
      <c r="K395" s="5" t="s">
        <v>388</v>
      </c>
    </row>
    <row r="396">
      <c r="A396" s="5">
        <v>352.0</v>
      </c>
      <c r="B396" s="5" t="s">
        <v>220</v>
      </c>
      <c r="C396" s="5" t="s">
        <v>1217</v>
      </c>
      <c r="D396" s="5" t="s">
        <v>163</v>
      </c>
      <c r="E396" s="5" t="s">
        <v>191</v>
      </c>
      <c r="F396" s="5">
        <v>3.0</v>
      </c>
      <c r="G396" s="5">
        <v>0.0</v>
      </c>
      <c r="H396" s="5">
        <v>1.5</v>
      </c>
      <c r="I396" s="48">
        <v>42046.44608796296</v>
      </c>
      <c r="J396" s="5" t="s">
        <v>258</v>
      </c>
      <c r="K396" s="5" t="s">
        <v>364</v>
      </c>
    </row>
    <row r="397">
      <c r="A397" s="5">
        <v>392.0</v>
      </c>
      <c r="B397" s="5" t="s">
        <v>220</v>
      </c>
      <c r="C397" s="5" t="s">
        <v>1350</v>
      </c>
      <c r="D397" s="5" t="s">
        <v>163</v>
      </c>
      <c r="E397" s="5" t="s">
        <v>76</v>
      </c>
      <c r="F397" s="5">
        <v>0.75</v>
      </c>
      <c r="G397" s="5">
        <v>0.0</v>
      </c>
      <c r="H397" s="5">
        <v>0.5</v>
      </c>
      <c r="I397" s="48">
        <v>42046.399872685186</v>
      </c>
      <c r="J397" s="5" t="s">
        <v>101</v>
      </c>
      <c r="K397" s="5" t="s">
        <v>292</v>
      </c>
    </row>
    <row r="398">
      <c r="A398" s="5">
        <v>387.0</v>
      </c>
      <c r="B398" s="5" t="s">
        <v>220</v>
      </c>
      <c r="C398" s="5" t="s">
        <v>1351</v>
      </c>
      <c r="D398" s="5" t="s">
        <v>163</v>
      </c>
      <c r="E398" s="5" t="s">
        <v>76</v>
      </c>
      <c r="F398" s="5">
        <v>1.25</v>
      </c>
      <c r="G398" s="5">
        <v>0.0</v>
      </c>
      <c r="H398" s="5">
        <v>1.5</v>
      </c>
      <c r="I398" s="48">
        <v>42046.369108796294</v>
      </c>
      <c r="J398" s="5" t="s">
        <v>101</v>
      </c>
      <c r="K398" s="5" t="s">
        <v>283</v>
      </c>
    </row>
    <row r="399">
      <c r="A399" s="5">
        <v>388.0</v>
      </c>
      <c r="B399" s="5" t="s">
        <v>220</v>
      </c>
      <c r="C399" s="5" t="s">
        <v>1351</v>
      </c>
      <c r="D399" s="5" t="s">
        <v>163</v>
      </c>
      <c r="E399" s="5" t="s">
        <v>209</v>
      </c>
      <c r="F399" s="5">
        <v>1.25</v>
      </c>
      <c r="G399" s="5">
        <v>0.0</v>
      </c>
      <c r="H399" s="5">
        <v>1.5</v>
      </c>
      <c r="I399" s="48">
        <v>42046.369108796294</v>
      </c>
      <c r="J399" s="5" t="s">
        <v>101</v>
      </c>
      <c r="K399" s="5" t="s">
        <v>283</v>
      </c>
    </row>
    <row r="400">
      <c r="A400" s="5">
        <v>389.0</v>
      </c>
      <c r="B400" s="5" t="s">
        <v>220</v>
      </c>
      <c r="C400" s="5" t="s">
        <v>1351</v>
      </c>
      <c r="D400" s="5" t="s">
        <v>163</v>
      </c>
      <c r="E400" s="5" t="s">
        <v>191</v>
      </c>
      <c r="F400" s="5">
        <v>1.25</v>
      </c>
      <c r="G400" s="5">
        <v>0.0</v>
      </c>
      <c r="H400" s="5">
        <v>1.5</v>
      </c>
      <c r="I400" s="48">
        <v>42046.369108796294</v>
      </c>
      <c r="J400" s="5" t="s">
        <v>101</v>
      </c>
      <c r="K400" s="5" t="s">
        <v>283</v>
      </c>
    </row>
    <row r="401">
      <c r="A401" s="5">
        <v>390.0</v>
      </c>
      <c r="B401" s="5" t="s">
        <v>220</v>
      </c>
      <c r="C401" s="5" t="s">
        <v>1351</v>
      </c>
      <c r="D401" s="5" t="s">
        <v>163</v>
      </c>
      <c r="E401" s="5" t="s">
        <v>211</v>
      </c>
      <c r="F401" s="5">
        <v>1.25</v>
      </c>
      <c r="G401" s="5">
        <v>0.0</v>
      </c>
      <c r="H401" s="5">
        <v>1.5</v>
      </c>
      <c r="I401" s="48">
        <v>42046.369108796294</v>
      </c>
      <c r="J401" s="5" t="s">
        <v>101</v>
      </c>
      <c r="K401" s="5" t="s">
        <v>283</v>
      </c>
    </row>
    <row r="402">
      <c r="A402" s="5">
        <v>356.0</v>
      </c>
      <c r="B402" s="5" t="s">
        <v>220</v>
      </c>
      <c r="C402" s="5" t="s">
        <v>1352</v>
      </c>
      <c r="D402" s="5" t="s">
        <v>163</v>
      </c>
      <c r="E402" s="5" t="s">
        <v>191</v>
      </c>
      <c r="F402" s="5">
        <v>0.5</v>
      </c>
      <c r="G402" s="5">
        <v>0.0</v>
      </c>
      <c r="H402" s="5">
        <v>0.25</v>
      </c>
      <c r="I402" s="48">
        <v>42045.44384259259</v>
      </c>
      <c r="J402" s="5" t="s">
        <v>258</v>
      </c>
      <c r="K402" s="5" t="s">
        <v>259</v>
      </c>
    </row>
    <row r="403">
      <c r="A403" s="5">
        <v>386.0</v>
      </c>
      <c r="B403" s="5" t="s">
        <v>220</v>
      </c>
      <c r="C403" s="5" t="s">
        <v>1353</v>
      </c>
      <c r="D403" s="5" t="s">
        <v>163</v>
      </c>
      <c r="E403" s="5" t="s">
        <v>76</v>
      </c>
      <c r="F403" s="5">
        <v>1.0</v>
      </c>
      <c r="G403" s="5"/>
      <c r="H403" s="5">
        <v>0.45</v>
      </c>
      <c r="I403" s="48">
        <v>42045.41127314815</v>
      </c>
      <c r="J403" s="5" t="s">
        <v>101</v>
      </c>
      <c r="K403" s="5" t="s">
        <v>292</v>
      </c>
    </row>
    <row r="404">
      <c r="A404" s="5">
        <v>385.0</v>
      </c>
      <c r="B404" s="5" t="s">
        <v>220</v>
      </c>
      <c r="C404" s="5" t="s">
        <v>1354</v>
      </c>
      <c r="D404" s="5" t="s">
        <v>163</v>
      </c>
      <c r="E404" s="5" t="s">
        <v>76</v>
      </c>
      <c r="F404" s="5">
        <v>0.45</v>
      </c>
      <c r="G404" s="5">
        <v>0.0</v>
      </c>
      <c r="H404" s="5">
        <v>0.45</v>
      </c>
      <c r="I404" s="48">
        <v>42040.948969907404</v>
      </c>
      <c r="J404" s="5" t="s">
        <v>258</v>
      </c>
      <c r="K404" s="5" t="s">
        <v>292</v>
      </c>
    </row>
    <row r="405">
      <c r="A405" s="5">
        <v>384.0</v>
      </c>
      <c r="B405" s="5" t="s">
        <v>220</v>
      </c>
      <c r="C405" s="5" t="s">
        <v>1355</v>
      </c>
      <c r="D405" s="5" t="s">
        <v>163</v>
      </c>
      <c r="E405" s="5" t="s">
        <v>76</v>
      </c>
      <c r="F405" s="5">
        <v>0.45</v>
      </c>
      <c r="G405" s="5">
        <v>0.0</v>
      </c>
      <c r="H405" s="5">
        <v>0.45</v>
      </c>
      <c r="I405" s="48">
        <v>42038.955462962964</v>
      </c>
      <c r="J405" s="5" t="s">
        <v>101</v>
      </c>
      <c r="K405" s="5" t="s">
        <v>292</v>
      </c>
    </row>
    <row r="406">
      <c r="A406" s="5">
        <v>344.0</v>
      </c>
      <c r="B406" s="5" t="s">
        <v>220</v>
      </c>
      <c r="C406" s="5" t="s">
        <v>380</v>
      </c>
      <c r="D406" s="5" t="s">
        <v>163</v>
      </c>
      <c r="E406" s="5" t="s">
        <v>211</v>
      </c>
      <c r="F406" s="5">
        <v>1.5</v>
      </c>
      <c r="G406" s="5">
        <v>0.0</v>
      </c>
      <c r="H406" s="5">
        <v>1.5</v>
      </c>
      <c r="I406" s="48">
        <v>42038.914618055554</v>
      </c>
      <c r="J406" s="5" t="s">
        <v>101</v>
      </c>
      <c r="K406" s="5" t="s">
        <v>283</v>
      </c>
    </row>
    <row r="407">
      <c r="A407" s="5">
        <v>383.0</v>
      </c>
      <c r="B407" s="5" t="s">
        <v>220</v>
      </c>
      <c r="C407" s="5" t="s">
        <v>1356</v>
      </c>
      <c r="D407" s="5" t="s">
        <v>163</v>
      </c>
      <c r="E407" s="5" t="s">
        <v>76</v>
      </c>
      <c r="F407" s="5">
        <v>0.45</v>
      </c>
      <c r="G407" s="5">
        <v>0.0</v>
      </c>
      <c r="H407" s="5">
        <v>0.45</v>
      </c>
      <c r="I407" s="48">
        <v>42038.01893518519</v>
      </c>
      <c r="J407" s="5" t="s">
        <v>101</v>
      </c>
      <c r="K407" s="5" t="s">
        <v>292</v>
      </c>
    </row>
    <row r="408">
      <c r="A408" s="5">
        <v>382.0</v>
      </c>
      <c r="B408" s="5" t="s">
        <v>220</v>
      </c>
      <c r="C408" s="5" t="s">
        <v>256</v>
      </c>
      <c r="D408" s="5" t="s">
        <v>163</v>
      </c>
      <c r="E408" s="5" t="s">
        <v>76</v>
      </c>
      <c r="F408" s="5">
        <v>3.0</v>
      </c>
      <c r="G408" s="5">
        <v>0.0</v>
      </c>
      <c r="H408" s="5">
        <v>3.0</v>
      </c>
      <c r="I408" s="48">
        <v>42036.773981481485</v>
      </c>
      <c r="J408" s="5" t="s">
        <v>258</v>
      </c>
      <c r="K408" s="5" t="s">
        <v>259</v>
      </c>
    </row>
    <row r="409">
      <c r="A409" s="5">
        <v>317.0</v>
      </c>
      <c r="B409" s="5" t="s">
        <v>220</v>
      </c>
      <c r="C409" s="5" t="s">
        <v>362</v>
      </c>
      <c r="D409" s="5" t="s">
        <v>163</v>
      </c>
      <c r="E409" s="5" t="s">
        <v>76</v>
      </c>
      <c r="F409" s="5">
        <v>0.45</v>
      </c>
      <c r="G409" s="5">
        <v>0.0</v>
      </c>
      <c r="H409" s="5">
        <v>1.45</v>
      </c>
      <c r="I409" s="48">
        <v>42034.76568287037</v>
      </c>
      <c r="J409" s="5" t="s">
        <v>363</v>
      </c>
      <c r="K409" s="5" t="s">
        <v>364</v>
      </c>
    </row>
    <row r="410">
      <c r="A410" s="5">
        <v>346.0</v>
      </c>
      <c r="B410" s="5" t="s">
        <v>220</v>
      </c>
      <c r="C410" s="5" t="s">
        <v>380</v>
      </c>
      <c r="D410" s="5" t="s">
        <v>163</v>
      </c>
      <c r="E410" s="5" t="s">
        <v>209</v>
      </c>
      <c r="F410" s="5">
        <v>1.25</v>
      </c>
      <c r="G410" s="5">
        <v>0.0</v>
      </c>
      <c r="H410" s="5">
        <v>1.25</v>
      </c>
      <c r="I410" s="48">
        <v>42034.75821759259</v>
      </c>
      <c r="J410" s="5" t="s">
        <v>258</v>
      </c>
      <c r="K410" s="5" t="s">
        <v>283</v>
      </c>
    </row>
    <row r="411">
      <c r="A411" s="5">
        <v>345.0</v>
      </c>
      <c r="B411" s="5" t="s">
        <v>220</v>
      </c>
      <c r="C411" s="5" t="s">
        <v>380</v>
      </c>
      <c r="D411" s="5" t="s">
        <v>163</v>
      </c>
      <c r="E411" s="5" t="s">
        <v>76</v>
      </c>
      <c r="F411" s="5">
        <v>1.5</v>
      </c>
      <c r="G411" s="5">
        <v>0.0</v>
      </c>
      <c r="H411" s="5">
        <v>2.0</v>
      </c>
      <c r="I411" s="48">
        <v>42034.59037037037</v>
      </c>
      <c r="J411" s="5" t="s">
        <v>258</v>
      </c>
      <c r="K411" s="5" t="s">
        <v>283</v>
      </c>
    </row>
    <row r="412">
      <c r="A412" s="5">
        <v>358.0</v>
      </c>
      <c r="B412" s="5" t="s">
        <v>220</v>
      </c>
      <c r="C412" s="5" t="s">
        <v>394</v>
      </c>
      <c r="D412" s="5" t="s">
        <v>163</v>
      </c>
      <c r="E412" s="5" t="s">
        <v>191</v>
      </c>
      <c r="F412" s="5">
        <v>0.25</v>
      </c>
      <c r="G412" s="5">
        <v>0.0</v>
      </c>
      <c r="H412" s="5">
        <v>0.5</v>
      </c>
      <c r="I412" s="48">
        <v>42034.552395833336</v>
      </c>
      <c r="J412" s="5" t="s">
        <v>101</v>
      </c>
      <c r="K412" s="5" t="s">
        <v>330</v>
      </c>
    </row>
    <row r="413">
      <c r="A413" s="5">
        <v>355.0</v>
      </c>
      <c r="B413" s="5" t="s">
        <v>220</v>
      </c>
      <c r="C413" s="5" t="s">
        <v>412</v>
      </c>
      <c r="D413" s="5" t="s">
        <v>163</v>
      </c>
      <c r="E413" s="5" t="s">
        <v>191</v>
      </c>
      <c r="F413" s="5">
        <v>0.25</v>
      </c>
      <c r="G413" s="5">
        <v>0.0</v>
      </c>
      <c r="H413" s="5">
        <v>0.25</v>
      </c>
      <c r="I413" s="48">
        <v>42034.54037037037</v>
      </c>
      <c r="J413" s="5" t="s">
        <v>258</v>
      </c>
      <c r="K413" s="5" t="s">
        <v>364</v>
      </c>
    </row>
    <row r="414">
      <c r="A414" s="5">
        <v>347.0</v>
      </c>
      <c r="B414" s="5" t="s">
        <v>220</v>
      </c>
      <c r="C414" s="5" t="s">
        <v>441</v>
      </c>
      <c r="D414" s="5" t="s">
        <v>163</v>
      </c>
      <c r="E414" s="5" t="s">
        <v>191</v>
      </c>
      <c r="F414" s="5">
        <v>0.5</v>
      </c>
      <c r="G414" s="5">
        <v>0.0</v>
      </c>
      <c r="H414" s="5">
        <v>0.66667</v>
      </c>
      <c r="I414" s="48">
        <v>42034.52630787037</v>
      </c>
      <c r="J414" s="5" t="s">
        <v>101</v>
      </c>
      <c r="K414" s="5" t="s">
        <v>330</v>
      </c>
    </row>
    <row r="415">
      <c r="A415" s="5">
        <v>343.0</v>
      </c>
      <c r="B415" s="5" t="s">
        <v>220</v>
      </c>
      <c r="C415" s="5" t="s">
        <v>380</v>
      </c>
      <c r="D415" s="5" t="s">
        <v>163</v>
      </c>
      <c r="E415" s="5" t="s">
        <v>191</v>
      </c>
      <c r="F415" s="5">
        <v>1.5</v>
      </c>
      <c r="G415" s="5">
        <v>0.0</v>
      </c>
      <c r="H415" s="5">
        <v>1.75</v>
      </c>
      <c r="I415" s="48">
        <v>42034.525972222225</v>
      </c>
      <c r="J415" s="5" t="s">
        <v>258</v>
      </c>
      <c r="K415" s="5" t="s">
        <v>283</v>
      </c>
    </row>
    <row r="416">
      <c r="A416" s="5">
        <v>354.0</v>
      </c>
      <c r="B416" s="5" t="s">
        <v>220</v>
      </c>
      <c r="C416" s="5" t="s">
        <v>490</v>
      </c>
      <c r="D416" s="5" t="s">
        <v>163</v>
      </c>
      <c r="E416" s="5" t="s">
        <v>191</v>
      </c>
      <c r="F416" s="5">
        <v>0.08333</v>
      </c>
      <c r="G416" s="5">
        <v>0.0</v>
      </c>
      <c r="H416" s="5">
        <v>0.08333</v>
      </c>
      <c r="I416" s="48">
        <v>42034.520324074074</v>
      </c>
      <c r="J416" s="5" t="s">
        <v>258</v>
      </c>
      <c r="K416" s="5" t="s">
        <v>259</v>
      </c>
    </row>
    <row r="417">
      <c r="A417" s="5">
        <v>5.0</v>
      </c>
      <c r="B417" s="5" t="s">
        <v>492</v>
      </c>
      <c r="C417" s="5" t="s">
        <v>494</v>
      </c>
      <c r="D417" s="5" t="s">
        <v>163</v>
      </c>
      <c r="E417" s="5"/>
      <c r="F417" s="5"/>
      <c r="G417" s="5"/>
      <c r="H417" s="5"/>
      <c r="I417" s="48">
        <v>42034.51315972222</v>
      </c>
      <c r="J417" s="5" t="s">
        <v>495</v>
      </c>
      <c r="K417" s="5"/>
    </row>
    <row r="418">
      <c r="A418" s="5">
        <v>204.0</v>
      </c>
      <c r="B418" s="5" t="s">
        <v>220</v>
      </c>
      <c r="C418" s="5" t="s">
        <v>496</v>
      </c>
      <c r="D418" s="5" t="s">
        <v>163</v>
      </c>
      <c r="E418" s="5" t="s">
        <v>76</v>
      </c>
      <c r="F418" s="5">
        <v>2.0</v>
      </c>
      <c r="G418" s="5">
        <v>0.0</v>
      </c>
      <c r="H418" s="5">
        <v>8.0</v>
      </c>
      <c r="I418" s="48">
        <v>41983.27621527778</v>
      </c>
      <c r="J418" s="5" t="s">
        <v>495</v>
      </c>
      <c r="K418" s="5" t="s">
        <v>364</v>
      </c>
    </row>
    <row r="419">
      <c r="A419" s="5">
        <v>202.0</v>
      </c>
      <c r="B419" s="5" t="s">
        <v>220</v>
      </c>
      <c r="C419" s="5" t="s">
        <v>497</v>
      </c>
      <c r="D419" s="5" t="s">
        <v>163</v>
      </c>
      <c r="E419" s="5" t="s">
        <v>209</v>
      </c>
      <c r="F419" s="5">
        <v>0.5</v>
      </c>
      <c r="G419" s="5">
        <v>0.0</v>
      </c>
      <c r="H419" s="5">
        <v>0.967</v>
      </c>
      <c r="I419" s="48">
        <v>41968.76086805556</v>
      </c>
      <c r="J419" s="5" t="s">
        <v>495</v>
      </c>
      <c r="K419" s="5" t="s">
        <v>398</v>
      </c>
    </row>
    <row r="420">
      <c r="A420" s="5">
        <v>201.0</v>
      </c>
      <c r="B420" s="5" t="s">
        <v>220</v>
      </c>
      <c r="C420" s="5" t="s">
        <v>497</v>
      </c>
      <c r="D420" s="5" t="s">
        <v>163</v>
      </c>
      <c r="E420" s="5" t="s">
        <v>76</v>
      </c>
      <c r="F420" s="5">
        <v>0.5</v>
      </c>
      <c r="G420" s="5">
        <v>0.0</v>
      </c>
      <c r="H420" s="5">
        <v>0.967</v>
      </c>
      <c r="I420" s="48">
        <v>41968.76076388889</v>
      </c>
      <c r="J420" s="5" t="s">
        <v>495</v>
      </c>
      <c r="K420" s="5" t="s">
        <v>398</v>
      </c>
    </row>
    <row r="421">
      <c r="A421" s="5">
        <v>200.0</v>
      </c>
      <c r="B421" s="5" t="s">
        <v>220</v>
      </c>
      <c r="C421" s="5" t="s">
        <v>497</v>
      </c>
      <c r="D421" s="5" t="s">
        <v>163</v>
      </c>
      <c r="E421" s="5" t="s">
        <v>191</v>
      </c>
      <c r="F421" s="5">
        <v>0.5</v>
      </c>
      <c r="G421" s="5">
        <v>0.0</v>
      </c>
      <c r="H421" s="5">
        <v>0.967</v>
      </c>
      <c r="I421" s="48">
        <v>41968.76069444444</v>
      </c>
      <c r="J421" s="5" t="s">
        <v>495</v>
      </c>
      <c r="K421" s="5" t="s">
        <v>398</v>
      </c>
    </row>
    <row r="422">
      <c r="A422" s="5">
        <v>203.0</v>
      </c>
      <c r="B422" s="5" t="s">
        <v>220</v>
      </c>
      <c r="C422" s="5" t="s">
        <v>497</v>
      </c>
      <c r="D422" s="5" t="s">
        <v>163</v>
      </c>
      <c r="E422" s="5" t="s">
        <v>211</v>
      </c>
      <c r="F422" s="5">
        <v>0.5</v>
      </c>
      <c r="G422" s="5">
        <v>0.0</v>
      </c>
      <c r="H422" s="5">
        <v>0.55</v>
      </c>
      <c r="I422" s="48">
        <v>41967.919537037036</v>
      </c>
      <c r="J422" s="5" t="s">
        <v>495</v>
      </c>
      <c r="K422" s="5" t="s">
        <v>398</v>
      </c>
    </row>
    <row r="423">
      <c r="A423" s="5">
        <v>194.0</v>
      </c>
      <c r="B423" s="5" t="s">
        <v>220</v>
      </c>
      <c r="C423" s="5" t="s">
        <v>517</v>
      </c>
      <c r="D423" s="5" t="s">
        <v>163</v>
      </c>
      <c r="E423" s="5" t="s">
        <v>209</v>
      </c>
      <c r="F423" s="5">
        <v>1.0</v>
      </c>
      <c r="G423" s="5">
        <v>0.0</v>
      </c>
      <c r="H423" s="5">
        <v>0.5</v>
      </c>
      <c r="I423" s="48">
        <v>41967.89644675926</v>
      </c>
      <c r="J423" s="5" t="s">
        <v>495</v>
      </c>
      <c r="K423" s="5" t="s">
        <v>393</v>
      </c>
    </row>
    <row r="424">
      <c r="A424" s="5">
        <v>199.0</v>
      </c>
      <c r="B424" s="5" t="s">
        <v>220</v>
      </c>
      <c r="C424" s="5" t="s">
        <v>529</v>
      </c>
      <c r="D424" s="5" t="s">
        <v>163</v>
      </c>
      <c r="E424" s="5" t="s">
        <v>211</v>
      </c>
      <c r="F424" s="5">
        <v>0.5</v>
      </c>
      <c r="G424" s="5">
        <v>0.0</v>
      </c>
      <c r="H424" s="5">
        <v>1.5</v>
      </c>
      <c r="I424" s="48">
        <v>41967.89628472222</v>
      </c>
      <c r="J424" s="5" t="s">
        <v>495</v>
      </c>
      <c r="K424" s="5" t="s">
        <v>393</v>
      </c>
    </row>
    <row r="425">
      <c r="A425" s="5">
        <v>198.0</v>
      </c>
      <c r="B425" s="5" t="s">
        <v>220</v>
      </c>
      <c r="C425" s="5" t="s">
        <v>538</v>
      </c>
      <c r="D425" s="5" t="s">
        <v>163</v>
      </c>
      <c r="E425" s="5" t="s">
        <v>211</v>
      </c>
      <c r="F425" s="5">
        <v>0.5</v>
      </c>
      <c r="G425" s="5">
        <v>0.0</v>
      </c>
      <c r="H425" s="5">
        <v>0.67</v>
      </c>
      <c r="I425" s="48">
        <v>41967.896203703705</v>
      </c>
      <c r="J425" s="5" t="s">
        <v>495</v>
      </c>
      <c r="K425" s="5" t="s">
        <v>398</v>
      </c>
    </row>
    <row r="426">
      <c r="A426" s="5">
        <v>196.0</v>
      </c>
      <c r="B426" s="5" t="s">
        <v>220</v>
      </c>
      <c r="C426" s="5" t="s">
        <v>538</v>
      </c>
      <c r="D426" s="5" t="s">
        <v>163</v>
      </c>
      <c r="E426" s="5" t="s">
        <v>76</v>
      </c>
      <c r="F426" s="5">
        <v>0.5</v>
      </c>
      <c r="G426" s="5">
        <v>0.0</v>
      </c>
      <c r="H426" s="5">
        <v>0.7</v>
      </c>
      <c r="I426" s="48">
        <v>41967.895150462966</v>
      </c>
      <c r="J426" s="5" t="s">
        <v>495</v>
      </c>
      <c r="K426" s="5" t="s">
        <v>398</v>
      </c>
    </row>
    <row r="427">
      <c r="A427" s="5">
        <v>195.0</v>
      </c>
      <c r="B427" s="5" t="s">
        <v>220</v>
      </c>
      <c r="C427" s="5" t="s">
        <v>538</v>
      </c>
      <c r="D427" s="5" t="s">
        <v>163</v>
      </c>
      <c r="E427" s="5" t="s">
        <v>191</v>
      </c>
      <c r="F427" s="5">
        <v>0.5</v>
      </c>
      <c r="G427" s="5">
        <v>0.0</v>
      </c>
      <c r="H427" s="5">
        <v>0.67</v>
      </c>
      <c r="I427" s="48">
        <v>41967.89503472222</v>
      </c>
      <c r="J427" s="5" t="s">
        <v>495</v>
      </c>
      <c r="K427" s="5" t="s">
        <v>398</v>
      </c>
    </row>
    <row r="428">
      <c r="A428" s="5">
        <v>197.0</v>
      </c>
      <c r="B428" s="5" t="s">
        <v>220</v>
      </c>
      <c r="C428" s="5" t="s">
        <v>538</v>
      </c>
      <c r="D428" s="5" t="s">
        <v>163</v>
      </c>
      <c r="E428" s="5" t="s">
        <v>209</v>
      </c>
      <c r="F428" s="5">
        <v>0.5</v>
      </c>
      <c r="G428" s="5">
        <v>0.0</v>
      </c>
      <c r="H428" s="5">
        <v>0.67</v>
      </c>
      <c r="I428" s="48">
        <v>41967.894895833335</v>
      </c>
      <c r="J428" s="5" t="s">
        <v>495</v>
      </c>
      <c r="K428" s="5" t="s">
        <v>398</v>
      </c>
    </row>
    <row r="429">
      <c r="A429" s="5">
        <v>7.0</v>
      </c>
      <c r="B429" s="5" t="s">
        <v>492</v>
      </c>
      <c r="C429" s="5" t="s">
        <v>586</v>
      </c>
      <c r="D429" s="5" t="s">
        <v>163</v>
      </c>
      <c r="E429" s="5"/>
      <c r="F429" s="5"/>
      <c r="G429" s="5"/>
      <c r="H429" s="5"/>
      <c r="I429" s="48">
        <v>42034.51292824074</v>
      </c>
      <c r="J429" s="5" t="s">
        <v>495</v>
      </c>
      <c r="K429" s="5"/>
    </row>
    <row r="430">
      <c r="A430" s="5">
        <v>130.0</v>
      </c>
      <c r="B430" s="5" t="s">
        <v>220</v>
      </c>
      <c r="C430" s="5" t="s">
        <v>600</v>
      </c>
      <c r="D430" s="5" t="s">
        <v>163</v>
      </c>
      <c r="E430" s="5" t="s">
        <v>209</v>
      </c>
      <c r="F430" s="5">
        <v>1.5</v>
      </c>
      <c r="G430" s="5">
        <v>0.0</v>
      </c>
      <c r="H430" s="5">
        <v>1.0</v>
      </c>
      <c r="I430" s="48">
        <v>41985.01119212963</v>
      </c>
      <c r="J430" s="5" t="s">
        <v>495</v>
      </c>
      <c r="K430" s="5" t="s">
        <v>364</v>
      </c>
    </row>
    <row r="431">
      <c r="A431" s="5">
        <v>163.0</v>
      </c>
      <c r="B431" s="5" t="s">
        <v>220</v>
      </c>
      <c r="C431" s="5" t="s">
        <v>602</v>
      </c>
      <c r="D431" s="5" t="s">
        <v>163</v>
      </c>
      <c r="E431" s="5" t="s">
        <v>209</v>
      </c>
      <c r="F431" s="5">
        <v>5.0</v>
      </c>
      <c r="G431" s="5">
        <v>0.0</v>
      </c>
      <c r="H431" s="5">
        <v>1.5</v>
      </c>
      <c r="I431" s="48">
        <v>41984.81271990741</v>
      </c>
      <c r="J431" s="5" t="s">
        <v>495</v>
      </c>
      <c r="K431" s="5" t="s">
        <v>393</v>
      </c>
    </row>
    <row r="432">
      <c r="A432" s="5">
        <v>133.0</v>
      </c>
      <c r="B432" s="5" t="s">
        <v>220</v>
      </c>
      <c r="C432" s="5" t="s">
        <v>611</v>
      </c>
      <c r="D432" s="5" t="s">
        <v>163</v>
      </c>
      <c r="E432" s="5" t="s">
        <v>209</v>
      </c>
      <c r="F432" s="5">
        <v>8.0</v>
      </c>
      <c r="G432" s="5">
        <v>0.0</v>
      </c>
      <c r="H432" s="5">
        <v>5.0</v>
      </c>
      <c r="I432" s="48">
        <v>41984.81244212963</v>
      </c>
      <c r="J432" s="5" t="s">
        <v>495</v>
      </c>
      <c r="K432" s="5" t="s">
        <v>364</v>
      </c>
    </row>
    <row r="433">
      <c r="A433" s="5">
        <v>207.0</v>
      </c>
      <c r="B433" s="5" t="s">
        <v>220</v>
      </c>
      <c r="C433" s="5" t="s">
        <v>615</v>
      </c>
      <c r="D433" s="5" t="s">
        <v>163</v>
      </c>
      <c r="E433" s="5" t="s">
        <v>211</v>
      </c>
      <c r="F433" s="5">
        <v>1.5</v>
      </c>
      <c r="G433" s="5">
        <v>0.0</v>
      </c>
      <c r="H433" s="5"/>
      <c r="I433" s="48">
        <v>41984.71195601852</v>
      </c>
      <c r="J433" s="5" t="s">
        <v>495</v>
      </c>
      <c r="K433" s="5" t="s">
        <v>398</v>
      </c>
    </row>
    <row r="434">
      <c r="A434" s="5">
        <v>206.0</v>
      </c>
      <c r="B434" s="5" t="s">
        <v>220</v>
      </c>
      <c r="C434" s="5" t="s">
        <v>615</v>
      </c>
      <c r="D434" s="5" t="s">
        <v>163</v>
      </c>
      <c r="E434" s="5" t="s">
        <v>209</v>
      </c>
      <c r="F434" s="5">
        <v>1.5</v>
      </c>
      <c r="G434" s="5">
        <v>0.0</v>
      </c>
      <c r="H434" s="5">
        <v>0.66</v>
      </c>
      <c r="I434" s="48">
        <v>41984.71175925926</v>
      </c>
      <c r="J434" s="5" t="s">
        <v>495</v>
      </c>
      <c r="K434" s="5" t="s">
        <v>398</v>
      </c>
    </row>
    <row r="435">
      <c r="A435" s="5">
        <v>205.0</v>
      </c>
      <c r="B435" s="5" t="s">
        <v>220</v>
      </c>
      <c r="C435" s="5" t="s">
        <v>615</v>
      </c>
      <c r="D435" s="5" t="s">
        <v>163</v>
      </c>
      <c r="E435" s="5" t="s">
        <v>76</v>
      </c>
      <c r="F435" s="5">
        <v>1.5</v>
      </c>
      <c r="G435" s="5">
        <v>0.0</v>
      </c>
      <c r="H435" s="5">
        <v>0.33</v>
      </c>
      <c r="I435" s="48">
        <v>41984.711550925924</v>
      </c>
      <c r="J435" s="5" t="s">
        <v>495</v>
      </c>
      <c r="K435" s="5" t="s">
        <v>398</v>
      </c>
    </row>
    <row r="436">
      <c r="A436" s="5">
        <v>164.0</v>
      </c>
      <c r="B436" s="5" t="s">
        <v>220</v>
      </c>
      <c r="C436" s="5" t="s">
        <v>602</v>
      </c>
      <c r="D436" s="5" t="s">
        <v>163</v>
      </c>
      <c r="E436" s="5" t="s">
        <v>211</v>
      </c>
      <c r="F436" s="5">
        <v>5.0</v>
      </c>
      <c r="G436" s="5">
        <v>0.0</v>
      </c>
      <c r="H436" s="5">
        <v>3.0</v>
      </c>
      <c r="I436" s="48">
        <v>41984.71135416667</v>
      </c>
      <c r="J436" s="5" t="s">
        <v>495</v>
      </c>
      <c r="K436" s="5" t="s">
        <v>393</v>
      </c>
    </row>
    <row r="437">
      <c r="A437" s="5">
        <v>143.0</v>
      </c>
      <c r="B437" s="5" t="s">
        <v>220</v>
      </c>
      <c r="C437" s="5" t="s">
        <v>615</v>
      </c>
      <c r="D437" s="5" t="s">
        <v>163</v>
      </c>
      <c r="E437" s="5" t="s">
        <v>191</v>
      </c>
      <c r="F437" s="5">
        <v>1.5</v>
      </c>
      <c r="G437" s="5">
        <v>0.0</v>
      </c>
      <c r="H437" s="5">
        <v>0.66</v>
      </c>
      <c r="I437" s="48">
        <v>41984.71079861111</v>
      </c>
      <c r="J437" s="5" t="s">
        <v>495</v>
      </c>
      <c r="K437" s="5" t="s">
        <v>398</v>
      </c>
    </row>
    <row r="438">
      <c r="A438" s="5">
        <v>162.0</v>
      </c>
      <c r="B438" s="5" t="s">
        <v>220</v>
      </c>
      <c r="C438" s="5" t="s">
        <v>602</v>
      </c>
      <c r="D438" s="5" t="s">
        <v>163</v>
      </c>
      <c r="E438" s="5" t="s">
        <v>76</v>
      </c>
      <c r="F438" s="5">
        <v>5.0</v>
      </c>
      <c r="G438" s="5">
        <v>0.0</v>
      </c>
      <c r="H438" s="5"/>
      <c r="I438" s="48">
        <v>41984.674421296295</v>
      </c>
      <c r="J438" s="5" t="s">
        <v>495</v>
      </c>
      <c r="K438" s="5" t="s">
        <v>393</v>
      </c>
    </row>
    <row r="439">
      <c r="A439" s="5">
        <v>142.0</v>
      </c>
      <c r="B439" s="5" t="s">
        <v>220</v>
      </c>
      <c r="C439" s="5" t="s">
        <v>602</v>
      </c>
      <c r="D439" s="5" t="s">
        <v>163</v>
      </c>
      <c r="E439" s="5" t="s">
        <v>191</v>
      </c>
      <c r="F439" s="5">
        <v>5.0</v>
      </c>
      <c r="G439" s="5">
        <v>0.0</v>
      </c>
      <c r="H439" s="5">
        <v>1.0</v>
      </c>
      <c r="I439" s="48">
        <v>41984.5028125</v>
      </c>
      <c r="J439" s="5" t="s">
        <v>495</v>
      </c>
      <c r="K439" s="5" t="s">
        <v>393</v>
      </c>
    </row>
    <row r="440">
      <c r="A440" s="5">
        <v>137.0</v>
      </c>
      <c r="B440" s="5" t="s">
        <v>220</v>
      </c>
      <c r="C440" s="5" t="s">
        <v>667</v>
      </c>
      <c r="D440" s="5" t="s">
        <v>163</v>
      </c>
      <c r="E440" s="5" t="s">
        <v>191</v>
      </c>
      <c r="F440" s="5">
        <v>1.5</v>
      </c>
      <c r="G440" s="5">
        <v>0.0</v>
      </c>
      <c r="H440" s="5">
        <v>1.58333</v>
      </c>
      <c r="I440" s="48">
        <v>41983.05809027778</v>
      </c>
      <c r="J440" s="5" t="s">
        <v>495</v>
      </c>
      <c r="K440" s="5" t="s">
        <v>364</v>
      </c>
    </row>
    <row r="441">
      <c r="A441" s="5">
        <v>155.0</v>
      </c>
      <c r="B441" s="5" t="s">
        <v>220</v>
      </c>
      <c r="C441" s="5" t="s">
        <v>679</v>
      </c>
      <c r="D441" s="5" t="s">
        <v>163</v>
      </c>
      <c r="E441" s="5" t="s">
        <v>211</v>
      </c>
      <c r="F441" s="5">
        <v>2.0</v>
      </c>
      <c r="G441" s="5">
        <v>0.0</v>
      </c>
      <c r="H441" s="5">
        <v>0.0</v>
      </c>
      <c r="I441" s="48">
        <v>41982.93792824074</v>
      </c>
      <c r="J441" s="5" t="s">
        <v>495</v>
      </c>
      <c r="K441" s="5" t="s">
        <v>393</v>
      </c>
    </row>
    <row r="442">
      <c r="A442" s="5">
        <v>129.0</v>
      </c>
      <c r="B442" s="5" t="s">
        <v>220</v>
      </c>
      <c r="C442" s="5" t="s">
        <v>688</v>
      </c>
      <c r="D442" s="5" t="s">
        <v>163</v>
      </c>
      <c r="E442" s="5" t="s">
        <v>76</v>
      </c>
      <c r="F442" s="5">
        <v>1.25</v>
      </c>
      <c r="G442" s="5">
        <v>0.0</v>
      </c>
      <c r="H442" s="5">
        <v>1.5</v>
      </c>
      <c r="I442" s="48">
        <v>41982.785104166665</v>
      </c>
      <c r="J442" s="5" t="s">
        <v>495</v>
      </c>
      <c r="K442" s="5" t="s">
        <v>393</v>
      </c>
    </row>
    <row r="443">
      <c r="A443" s="5">
        <v>135.0</v>
      </c>
      <c r="B443" s="5" t="s">
        <v>220</v>
      </c>
      <c r="C443" s="5" t="s">
        <v>690</v>
      </c>
      <c r="D443" s="5" t="s">
        <v>163</v>
      </c>
      <c r="E443" s="5" t="s">
        <v>191</v>
      </c>
      <c r="F443" s="5">
        <v>0.75</v>
      </c>
      <c r="G443" s="5">
        <v>0.0</v>
      </c>
      <c r="H443" s="5">
        <v>1.08</v>
      </c>
      <c r="I443" s="48">
        <v>41982.78474537037</v>
      </c>
      <c r="J443" s="5" t="s">
        <v>495</v>
      </c>
      <c r="K443" s="5" t="s">
        <v>398</v>
      </c>
    </row>
    <row r="444">
      <c r="A444" s="5">
        <v>158.0</v>
      </c>
      <c r="B444" s="5" t="s">
        <v>220</v>
      </c>
      <c r="C444" s="5" t="s">
        <v>690</v>
      </c>
      <c r="D444" s="5" t="s">
        <v>163</v>
      </c>
      <c r="E444" s="5" t="s">
        <v>211</v>
      </c>
      <c r="F444" s="5">
        <v>0.75</v>
      </c>
      <c r="G444" s="5">
        <v>0.0</v>
      </c>
      <c r="H444" s="5">
        <v>0.75</v>
      </c>
      <c r="I444" s="48">
        <v>41982.78461805556</v>
      </c>
      <c r="J444" s="5" t="s">
        <v>495</v>
      </c>
      <c r="K444" s="5" t="s">
        <v>398</v>
      </c>
    </row>
    <row r="445">
      <c r="A445" s="5">
        <v>156.0</v>
      </c>
      <c r="B445" s="5" t="s">
        <v>220</v>
      </c>
      <c r="C445" s="5" t="s">
        <v>690</v>
      </c>
      <c r="D445" s="5" t="s">
        <v>163</v>
      </c>
      <c r="E445" s="5" t="s">
        <v>76</v>
      </c>
      <c r="F445" s="5">
        <v>0.75</v>
      </c>
      <c r="G445" s="5">
        <v>0.0</v>
      </c>
      <c r="H445" s="5">
        <v>1.08</v>
      </c>
      <c r="I445" s="48">
        <v>41982.783680555556</v>
      </c>
      <c r="J445" s="5" t="s">
        <v>495</v>
      </c>
      <c r="K445" s="5" t="s">
        <v>398</v>
      </c>
    </row>
    <row r="446">
      <c r="A446" s="5">
        <v>157.0</v>
      </c>
      <c r="B446" s="5" t="s">
        <v>220</v>
      </c>
      <c r="C446" s="5" t="s">
        <v>690</v>
      </c>
      <c r="D446" s="5" t="s">
        <v>163</v>
      </c>
      <c r="E446" s="5" t="s">
        <v>209</v>
      </c>
      <c r="F446" s="5">
        <v>0.75</v>
      </c>
      <c r="G446" s="5">
        <v>0.0</v>
      </c>
      <c r="H446" s="5">
        <v>1.08</v>
      </c>
      <c r="I446" s="48">
        <v>41982.78303240741</v>
      </c>
      <c r="J446" s="5" t="s">
        <v>495</v>
      </c>
      <c r="K446" s="5" t="s">
        <v>398</v>
      </c>
    </row>
    <row r="447">
      <c r="A447" s="5">
        <v>134.0</v>
      </c>
      <c r="B447" s="5" t="s">
        <v>220</v>
      </c>
      <c r="C447" s="5" t="s">
        <v>700</v>
      </c>
      <c r="D447" s="5" t="s">
        <v>163</v>
      </c>
      <c r="E447" s="5" t="s">
        <v>191</v>
      </c>
      <c r="F447" s="5">
        <v>2.0</v>
      </c>
      <c r="G447" s="5">
        <v>0.0</v>
      </c>
      <c r="H447" s="5">
        <v>2.5</v>
      </c>
      <c r="I447" s="48">
        <v>41982.76726851852</v>
      </c>
      <c r="J447" s="5" t="s">
        <v>495</v>
      </c>
      <c r="K447" s="5" t="s">
        <v>398</v>
      </c>
    </row>
    <row r="448">
      <c r="A448" s="5">
        <v>151.0</v>
      </c>
      <c r="B448" s="5" t="s">
        <v>220</v>
      </c>
      <c r="C448" s="5" t="s">
        <v>700</v>
      </c>
      <c r="D448" s="5" t="s">
        <v>163</v>
      </c>
      <c r="E448" s="5" t="s">
        <v>211</v>
      </c>
      <c r="F448" s="5">
        <v>2.0</v>
      </c>
      <c r="G448" s="5">
        <v>0.0</v>
      </c>
      <c r="H448" s="5">
        <v>0.0</v>
      </c>
      <c r="I448" s="48">
        <v>41982.76704861111</v>
      </c>
      <c r="J448" s="5" t="s">
        <v>495</v>
      </c>
      <c r="K448" s="5" t="s">
        <v>398</v>
      </c>
    </row>
    <row r="449">
      <c r="A449" s="5">
        <v>149.0</v>
      </c>
      <c r="B449" s="5" t="s">
        <v>220</v>
      </c>
      <c r="C449" s="5" t="s">
        <v>700</v>
      </c>
      <c r="D449" s="5" t="s">
        <v>163</v>
      </c>
      <c r="E449" s="5" t="s">
        <v>76</v>
      </c>
      <c r="F449" s="5">
        <v>2.0</v>
      </c>
      <c r="G449" s="5">
        <v>0.0</v>
      </c>
      <c r="H449" s="5">
        <v>2.5</v>
      </c>
      <c r="I449" s="48">
        <v>41982.766909722224</v>
      </c>
      <c r="J449" s="5" t="s">
        <v>495</v>
      </c>
      <c r="K449" s="5" t="s">
        <v>398</v>
      </c>
    </row>
    <row r="450">
      <c r="A450" s="5">
        <v>150.0</v>
      </c>
      <c r="B450" s="5" t="s">
        <v>220</v>
      </c>
      <c r="C450" s="5" t="s">
        <v>700</v>
      </c>
      <c r="D450" s="5" t="s">
        <v>163</v>
      </c>
      <c r="E450" s="5" t="s">
        <v>209</v>
      </c>
      <c r="F450" s="5">
        <v>2.0</v>
      </c>
      <c r="G450" s="5">
        <v>0.0</v>
      </c>
      <c r="H450" s="5">
        <v>2.5</v>
      </c>
      <c r="I450" s="48">
        <v>41982.76667824074</v>
      </c>
      <c r="J450" s="5" t="s">
        <v>495</v>
      </c>
      <c r="K450" s="5" t="s">
        <v>398</v>
      </c>
    </row>
    <row r="451">
      <c r="A451" s="5">
        <v>136.0</v>
      </c>
      <c r="B451" s="5" t="s">
        <v>220</v>
      </c>
      <c r="C451" s="5" t="s">
        <v>705</v>
      </c>
      <c r="D451" s="5" t="s">
        <v>163</v>
      </c>
      <c r="E451" s="5" t="s">
        <v>191</v>
      </c>
      <c r="F451" s="5">
        <v>1.0</v>
      </c>
      <c r="G451" s="5">
        <v>0.0</v>
      </c>
      <c r="H451" s="5">
        <v>0.75</v>
      </c>
      <c r="I451" s="48">
        <v>41971.5528587963</v>
      </c>
      <c r="J451" s="5" t="s">
        <v>495</v>
      </c>
      <c r="K451" s="5" t="s">
        <v>398</v>
      </c>
    </row>
    <row r="452">
      <c r="A452" s="5">
        <v>160.0</v>
      </c>
      <c r="B452" s="5" t="s">
        <v>220</v>
      </c>
      <c r="C452" s="5" t="s">
        <v>705</v>
      </c>
      <c r="D452" s="5" t="s">
        <v>163</v>
      </c>
      <c r="E452" s="5" t="s">
        <v>209</v>
      </c>
      <c r="F452" s="5">
        <v>1.0</v>
      </c>
      <c r="G452" s="5">
        <v>0.0</v>
      </c>
      <c r="H452" s="5">
        <v>0.75</v>
      </c>
      <c r="I452" s="48">
        <v>41971.5525462963</v>
      </c>
      <c r="J452" s="5" t="s">
        <v>495</v>
      </c>
      <c r="K452" s="5" t="s">
        <v>398</v>
      </c>
    </row>
    <row r="453">
      <c r="A453" s="5">
        <v>161.0</v>
      </c>
      <c r="B453" s="5" t="s">
        <v>220</v>
      </c>
      <c r="C453" s="5" t="s">
        <v>705</v>
      </c>
      <c r="D453" s="5" t="s">
        <v>163</v>
      </c>
      <c r="E453" s="5" t="s">
        <v>211</v>
      </c>
      <c r="F453" s="5">
        <v>1.0</v>
      </c>
      <c r="G453" s="5">
        <v>0.0</v>
      </c>
      <c r="H453" s="5">
        <v>0.75</v>
      </c>
      <c r="I453" s="48">
        <v>41971.55238425926</v>
      </c>
      <c r="J453" s="5" t="s">
        <v>495</v>
      </c>
      <c r="K453" s="5" t="s">
        <v>398</v>
      </c>
    </row>
    <row r="454">
      <c r="A454" s="5">
        <v>159.0</v>
      </c>
      <c r="B454" s="5" t="s">
        <v>220</v>
      </c>
      <c r="C454" s="5" t="s">
        <v>705</v>
      </c>
      <c r="D454" s="5" t="s">
        <v>163</v>
      </c>
      <c r="E454" s="5" t="s">
        <v>76</v>
      </c>
      <c r="F454" s="5">
        <v>1.0</v>
      </c>
      <c r="G454" s="5">
        <v>0.0</v>
      </c>
      <c r="H454" s="5">
        <v>0.75</v>
      </c>
      <c r="I454" s="48">
        <v>41971.55229166667</v>
      </c>
      <c r="J454" s="5" t="s">
        <v>495</v>
      </c>
      <c r="K454" s="5" t="s">
        <v>398</v>
      </c>
    </row>
    <row r="455">
      <c r="A455" s="5">
        <v>153.0</v>
      </c>
      <c r="B455" s="5" t="s">
        <v>220</v>
      </c>
      <c r="C455" s="5" t="s">
        <v>679</v>
      </c>
      <c r="D455" s="5" t="s">
        <v>163</v>
      </c>
      <c r="E455" s="5" t="s">
        <v>76</v>
      </c>
      <c r="F455" s="5">
        <v>2.0</v>
      </c>
      <c r="G455" s="5">
        <v>0.0</v>
      </c>
      <c r="H455" s="5">
        <v>1.0</v>
      </c>
      <c r="I455" s="48">
        <v>41968.808541666665</v>
      </c>
      <c r="J455" s="5" t="s">
        <v>495</v>
      </c>
      <c r="K455" s="5" t="s">
        <v>393</v>
      </c>
    </row>
    <row r="456">
      <c r="A456" s="5">
        <v>154.0</v>
      </c>
      <c r="B456" s="5" t="s">
        <v>220</v>
      </c>
      <c r="C456" s="5" t="s">
        <v>679</v>
      </c>
      <c r="D456" s="5" t="s">
        <v>163</v>
      </c>
      <c r="E456" s="5" t="s">
        <v>209</v>
      </c>
      <c r="F456" s="5">
        <v>2.0</v>
      </c>
      <c r="G456" s="5">
        <v>0.0</v>
      </c>
      <c r="H456" s="5">
        <v>1.0</v>
      </c>
      <c r="I456" s="48">
        <v>41968.746979166666</v>
      </c>
      <c r="J456" s="5" t="s">
        <v>495</v>
      </c>
      <c r="K456" s="5" t="s">
        <v>393</v>
      </c>
    </row>
    <row r="457">
      <c r="A457" s="5">
        <v>152.0</v>
      </c>
      <c r="B457" s="5" t="s">
        <v>220</v>
      </c>
      <c r="C457" s="5" t="s">
        <v>679</v>
      </c>
      <c r="D457" s="5" t="s">
        <v>163</v>
      </c>
      <c r="E457" s="5" t="s">
        <v>191</v>
      </c>
      <c r="F457" s="5">
        <v>2.0</v>
      </c>
      <c r="G457" s="5">
        <v>0.0</v>
      </c>
      <c r="H457" s="5">
        <v>1.0</v>
      </c>
      <c r="I457" s="48">
        <v>41968.74685185185</v>
      </c>
      <c r="J457" s="5" t="s">
        <v>495</v>
      </c>
      <c r="K457" s="5" t="s">
        <v>393</v>
      </c>
    </row>
    <row r="458">
      <c r="A458" s="5">
        <v>132.0</v>
      </c>
      <c r="B458" s="5" t="s">
        <v>220</v>
      </c>
      <c r="C458" s="5" t="s">
        <v>765</v>
      </c>
      <c r="D458" s="5" t="s">
        <v>163</v>
      </c>
      <c r="E458" s="5" t="s">
        <v>209</v>
      </c>
      <c r="F458" s="5">
        <v>2.0</v>
      </c>
      <c r="G458" s="5">
        <v>0.0</v>
      </c>
      <c r="H458" s="5">
        <v>2.0</v>
      </c>
      <c r="I458" s="48">
        <v>41967.83561342592</v>
      </c>
      <c r="J458" s="5" t="s">
        <v>495</v>
      </c>
      <c r="K458" s="5" t="s">
        <v>393</v>
      </c>
    </row>
    <row r="459">
      <c r="A459" s="5">
        <v>146.0</v>
      </c>
      <c r="B459" s="5" t="s">
        <v>220</v>
      </c>
      <c r="C459" s="5" t="s">
        <v>766</v>
      </c>
      <c r="D459" s="5" t="s">
        <v>163</v>
      </c>
      <c r="E459" s="5" t="s">
        <v>76</v>
      </c>
      <c r="F459" s="5">
        <v>0.75</v>
      </c>
      <c r="G459" s="5">
        <v>0.0</v>
      </c>
      <c r="H459" s="5">
        <v>0.85</v>
      </c>
      <c r="I459" s="48">
        <v>41964.755949074075</v>
      </c>
      <c r="J459" s="5" t="s">
        <v>495</v>
      </c>
      <c r="K459" s="5" t="s">
        <v>398</v>
      </c>
    </row>
    <row r="460">
      <c r="A460" s="5">
        <v>131.0</v>
      </c>
      <c r="B460" s="5" t="s">
        <v>220</v>
      </c>
      <c r="C460" s="5" t="s">
        <v>766</v>
      </c>
      <c r="D460" s="5" t="s">
        <v>163</v>
      </c>
      <c r="E460" s="5" t="s">
        <v>191</v>
      </c>
      <c r="F460" s="5">
        <v>0.75</v>
      </c>
      <c r="G460" s="5">
        <v>0.0</v>
      </c>
      <c r="H460" s="5">
        <v>0.85</v>
      </c>
      <c r="I460" s="48">
        <v>41964.75541666667</v>
      </c>
      <c r="J460" s="5" t="s">
        <v>495</v>
      </c>
      <c r="K460" s="5" t="s">
        <v>398</v>
      </c>
    </row>
    <row r="461">
      <c r="A461" s="5">
        <v>147.0</v>
      </c>
      <c r="B461" s="5" t="s">
        <v>220</v>
      </c>
      <c r="C461" s="5" t="s">
        <v>766</v>
      </c>
      <c r="D461" s="5" t="s">
        <v>163</v>
      </c>
      <c r="E461" s="5" t="s">
        <v>209</v>
      </c>
      <c r="F461" s="5">
        <v>0.75</v>
      </c>
      <c r="G461" s="5">
        <v>0.0</v>
      </c>
      <c r="H461" s="5">
        <v>0.85</v>
      </c>
      <c r="I461" s="48">
        <v>41964.75533564815</v>
      </c>
      <c r="J461" s="5" t="s">
        <v>495</v>
      </c>
      <c r="K461" s="5" t="s">
        <v>398</v>
      </c>
    </row>
    <row r="462">
      <c r="A462" s="5">
        <v>331.0</v>
      </c>
      <c r="B462" s="5" t="s">
        <v>220</v>
      </c>
      <c r="C462" s="5" t="s">
        <v>780</v>
      </c>
      <c r="D462" s="5" t="s">
        <v>163</v>
      </c>
      <c r="E462" s="5" t="s">
        <v>209</v>
      </c>
      <c r="F462" s="5">
        <v>1.5</v>
      </c>
      <c r="G462" s="5">
        <v>0.0</v>
      </c>
      <c r="H462" s="5">
        <v>1.5</v>
      </c>
      <c r="I462" s="48">
        <v>42033.79554398148</v>
      </c>
      <c r="J462" s="5" t="s">
        <v>101</v>
      </c>
      <c r="K462" s="5" t="s">
        <v>172</v>
      </c>
    </row>
    <row r="463">
      <c r="A463" s="5">
        <v>330.0</v>
      </c>
      <c r="B463" s="5" t="s">
        <v>220</v>
      </c>
      <c r="C463" s="5" t="s">
        <v>780</v>
      </c>
      <c r="D463" s="5" t="s">
        <v>163</v>
      </c>
      <c r="E463" s="5" t="s">
        <v>76</v>
      </c>
      <c r="F463" s="5">
        <v>1.5</v>
      </c>
      <c r="G463" s="5">
        <v>0.0</v>
      </c>
      <c r="H463" s="5">
        <v>1.5</v>
      </c>
      <c r="I463" s="48">
        <v>42033.78519675926</v>
      </c>
      <c r="J463" s="5" t="s">
        <v>101</v>
      </c>
      <c r="K463" s="5" t="s">
        <v>172</v>
      </c>
    </row>
    <row r="464">
      <c r="A464" s="5">
        <v>342.0</v>
      </c>
      <c r="B464" s="5" t="s">
        <v>220</v>
      </c>
      <c r="C464" s="5" t="s">
        <v>784</v>
      </c>
      <c r="D464" s="5" t="s">
        <v>163</v>
      </c>
      <c r="E464" s="5" t="s">
        <v>191</v>
      </c>
      <c r="F464" s="5">
        <v>0.25</v>
      </c>
      <c r="G464" s="5">
        <v>0.0</v>
      </c>
      <c r="H464" s="5">
        <v>1.5</v>
      </c>
      <c r="I464" s="48">
        <v>42033.59523148148</v>
      </c>
      <c r="J464" s="5" t="s">
        <v>258</v>
      </c>
      <c r="K464" s="5" t="s">
        <v>379</v>
      </c>
    </row>
    <row r="465">
      <c r="A465" s="5">
        <v>332.0</v>
      </c>
      <c r="B465" s="5" t="s">
        <v>220</v>
      </c>
      <c r="C465" s="5" t="s">
        <v>780</v>
      </c>
      <c r="D465" s="5" t="s">
        <v>163</v>
      </c>
      <c r="E465" s="5" t="s">
        <v>191</v>
      </c>
      <c r="F465" s="5">
        <v>1.5</v>
      </c>
      <c r="G465" s="5">
        <v>0.0</v>
      </c>
      <c r="H465" s="5">
        <v>1.5</v>
      </c>
      <c r="I465" s="48">
        <v>42032.76929398148</v>
      </c>
      <c r="J465" s="5" t="s">
        <v>101</v>
      </c>
      <c r="K465" s="5" t="s">
        <v>172</v>
      </c>
    </row>
    <row r="466">
      <c r="A466" s="5">
        <v>325.0</v>
      </c>
      <c r="B466" s="5" t="s">
        <v>220</v>
      </c>
      <c r="C466" s="5" t="s">
        <v>794</v>
      </c>
      <c r="D466" s="5" t="s">
        <v>163</v>
      </c>
      <c r="E466" s="5" t="s">
        <v>209</v>
      </c>
      <c r="F466" s="5">
        <v>1.25</v>
      </c>
      <c r="G466" s="5">
        <v>0.0</v>
      </c>
      <c r="H466" s="5">
        <v>1.25</v>
      </c>
      <c r="I466" s="48">
        <v>42032.72513888889</v>
      </c>
      <c r="J466" s="5" t="s">
        <v>101</v>
      </c>
      <c r="K466" s="5" t="s">
        <v>436</v>
      </c>
    </row>
    <row r="467">
      <c r="A467" s="5">
        <v>323.0</v>
      </c>
      <c r="B467" s="5" t="s">
        <v>220</v>
      </c>
      <c r="C467" s="5" t="s">
        <v>794</v>
      </c>
      <c r="D467" s="5" t="s">
        <v>163</v>
      </c>
      <c r="E467" s="5" t="s">
        <v>191</v>
      </c>
      <c r="F467" s="5">
        <v>1.25</v>
      </c>
      <c r="G467" s="5">
        <v>0.0</v>
      </c>
      <c r="H467" s="5">
        <v>1.25</v>
      </c>
      <c r="I467" s="48">
        <v>42032.724224537036</v>
      </c>
      <c r="J467" s="5" t="s">
        <v>101</v>
      </c>
      <c r="K467" s="5" t="s">
        <v>436</v>
      </c>
    </row>
    <row r="468">
      <c r="A468" s="5">
        <v>322.0</v>
      </c>
      <c r="B468" s="5" t="s">
        <v>220</v>
      </c>
      <c r="C468" s="5" t="s">
        <v>794</v>
      </c>
      <c r="D468" s="5" t="s">
        <v>163</v>
      </c>
      <c r="E468" s="5" t="s">
        <v>76</v>
      </c>
      <c r="F468" s="5">
        <v>1.25</v>
      </c>
      <c r="G468" s="5">
        <v>0.0</v>
      </c>
      <c r="H468" s="5">
        <v>1.25</v>
      </c>
      <c r="I468" s="48">
        <v>42032.06181712963</v>
      </c>
      <c r="J468" s="5" t="s">
        <v>101</v>
      </c>
      <c r="K468" s="5" t="s">
        <v>436</v>
      </c>
    </row>
    <row r="469">
      <c r="A469" s="5">
        <v>318.0</v>
      </c>
      <c r="B469" s="5" t="s">
        <v>220</v>
      </c>
      <c r="C469" s="5" t="s">
        <v>806</v>
      </c>
      <c r="D469" s="5" t="s">
        <v>163</v>
      </c>
      <c r="E469" s="5" t="s">
        <v>191</v>
      </c>
      <c r="F469" s="5">
        <v>1.5</v>
      </c>
      <c r="G469" s="5">
        <v>0.0</v>
      </c>
      <c r="H469" s="5">
        <v>2.817</v>
      </c>
      <c r="I469" s="48">
        <v>42031.76974537037</v>
      </c>
      <c r="J469" s="5" t="s">
        <v>363</v>
      </c>
      <c r="K469" s="5" t="s">
        <v>364</v>
      </c>
    </row>
    <row r="470">
      <c r="A470" s="5">
        <v>321.0</v>
      </c>
      <c r="B470" s="5" t="s">
        <v>220</v>
      </c>
      <c r="C470" s="5" t="s">
        <v>808</v>
      </c>
      <c r="D470" s="5" t="s">
        <v>163</v>
      </c>
      <c r="E470" s="5" t="s">
        <v>191</v>
      </c>
      <c r="F470" s="5">
        <v>1.0</v>
      </c>
      <c r="G470" s="5">
        <v>0.0</v>
      </c>
      <c r="H470" s="5">
        <v>0.85</v>
      </c>
      <c r="I470" s="48">
        <v>42031.76902777778</v>
      </c>
      <c r="J470" s="5" t="s">
        <v>258</v>
      </c>
      <c r="K470" s="5" t="s">
        <v>364</v>
      </c>
    </row>
    <row r="471">
      <c r="A471" s="5">
        <v>39.0</v>
      </c>
      <c r="B471" s="5" t="s">
        <v>220</v>
      </c>
      <c r="C471" s="5" t="s">
        <v>814</v>
      </c>
      <c r="D471" s="5" t="s">
        <v>163</v>
      </c>
      <c r="E471" s="5" t="s">
        <v>76</v>
      </c>
      <c r="F471" s="5">
        <v>0.5</v>
      </c>
      <c r="G471" s="5">
        <v>0.0</v>
      </c>
      <c r="H471" s="5">
        <v>1.25</v>
      </c>
      <c r="I471" s="48">
        <v>42031.75332175926</v>
      </c>
      <c r="J471" s="5" t="s">
        <v>659</v>
      </c>
      <c r="K471" s="5" t="s">
        <v>289</v>
      </c>
    </row>
    <row r="472">
      <c r="A472" s="5">
        <v>320.0</v>
      </c>
      <c r="B472" s="5" t="s">
        <v>220</v>
      </c>
      <c r="C472" s="5" t="s">
        <v>820</v>
      </c>
      <c r="D472" s="5" t="s">
        <v>163</v>
      </c>
      <c r="E472" s="5" t="s">
        <v>191</v>
      </c>
      <c r="F472" s="5">
        <v>2.0</v>
      </c>
      <c r="G472" s="5">
        <v>0.0</v>
      </c>
      <c r="H472" s="5">
        <v>4.25</v>
      </c>
      <c r="I472" s="48">
        <v>42031.75177083333</v>
      </c>
      <c r="J472" s="5" t="s">
        <v>258</v>
      </c>
      <c r="K472" s="5" t="s">
        <v>289</v>
      </c>
    </row>
    <row r="473">
      <c r="A473" s="5">
        <v>315.0</v>
      </c>
      <c r="B473" s="5" t="s">
        <v>220</v>
      </c>
      <c r="C473" s="5" t="s">
        <v>824</v>
      </c>
      <c r="D473" s="5" t="s">
        <v>163</v>
      </c>
      <c r="E473" s="5" t="s">
        <v>76</v>
      </c>
      <c r="F473" s="5">
        <v>1.0</v>
      </c>
      <c r="G473" s="5">
        <v>0.0</v>
      </c>
      <c r="H473" s="5">
        <v>0.8333</v>
      </c>
      <c r="I473" s="48">
        <v>42029.9924537037</v>
      </c>
      <c r="J473" s="5" t="s">
        <v>363</v>
      </c>
      <c r="K473" s="5" t="s">
        <v>398</v>
      </c>
    </row>
    <row r="474">
      <c r="A474" s="5">
        <v>316.0</v>
      </c>
      <c r="B474" s="5" t="s">
        <v>220</v>
      </c>
      <c r="C474" s="5" t="s">
        <v>824</v>
      </c>
      <c r="D474" s="5" t="s">
        <v>163</v>
      </c>
      <c r="E474" s="5" t="s">
        <v>191</v>
      </c>
      <c r="F474" s="5">
        <v>1.0</v>
      </c>
      <c r="G474" s="5">
        <v>0.0</v>
      </c>
      <c r="H474" s="5">
        <v>0.8333</v>
      </c>
      <c r="I474" s="48">
        <v>42029.99234953704</v>
      </c>
      <c r="J474" s="5" t="s">
        <v>363</v>
      </c>
      <c r="K474" s="5" t="s">
        <v>398</v>
      </c>
    </row>
    <row r="475">
      <c r="A475" s="5">
        <v>319.0</v>
      </c>
      <c r="B475" s="5" t="s">
        <v>220</v>
      </c>
      <c r="C475" s="5" t="s">
        <v>837</v>
      </c>
      <c r="D475" s="5" t="s">
        <v>163</v>
      </c>
      <c r="E475" s="5" t="s">
        <v>191</v>
      </c>
      <c r="F475" s="5">
        <v>3.0</v>
      </c>
      <c r="G475" s="5"/>
      <c r="H475" s="5">
        <v>4.333333</v>
      </c>
      <c r="I475" s="48">
        <v>42029.88015046297</v>
      </c>
      <c r="J475" s="5" t="s">
        <v>363</v>
      </c>
      <c r="K475" s="5" t="s">
        <v>364</v>
      </c>
    </row>
    <row r="476">
      <c r="A476" s="5">
        <v>313.0</v>
      </c>
      <c r="B476" s="5" t="s">
        <v>220</v>
      </c>
      <c r="C476" s="5" t="s">
        <v>838</v>
      </c>
      <c r="D476" s="5" t="s">
        <v>163</v>
      </c>
      <c r="E476" s="5" t="s">
        <v>191</v>
      </c>
      <c r="F476" s="5">
        <v>1.0</v>
      </c>
      <c r="G476" s="5">
        <v>0.0</v>
      </c>
      <c r="H476" s="5">
        <v>1.25</v>
      </c>
      <c r="I476" s="48">
        <v>42029.65903935185</v>
      </c>
      <c r="J476" s="5" t="s">
        <v>363</v>
      </c>
      <c r="K476" s="5" t="s">
        <v>364</v>
      </c>
    </row>
    <row r="477">
      <c r="A477" s="5">
        <v>314.0</v>
      </c>
      <c r="B477" s="5" t="s">
        <v>220</v>
      </c>
      <c r="C477" s="5" t="s">
        <v>841</v>
      </c>
      <c r="D477" s="5" t="s">
        <v>163</v>
      </c>
      <c r="E477" s="5" t="s">
        <v>191</v>
      </c>
      <c r="F477" s="5">
        <v>3.0</v>
      </c>
      <c r="G477" s="5">
        <v>0.0</v>
      </c>
      <c r="H477" s="5">
        <v>3.0</v>
      </c>
      <c r="I477" s="48">
        <v>42029.44428240741</v>
      </c>
      <c r="J477" s="5" t="s">
        <v>363</v>
      </c>
      <c r="K477" s="5" t="s">
        <v>393</v>
      </c>
    </row>
    <row r="478">
      <c r="A478" s="5">
        <v>312.0</v>
      </c>
      <c r="B478" s="5" t="s">
        <v>220</v>
      </c>
      <c r="C478" s="5" t="s">
        <v>843</v>
      </c>
      <c r="D478" s="5" t="s">
        <v>163</v>
      </c>
      <c r="E478" s="5" t="s">
        <v>191</v>
      </c>
      <c r="F478" s="5">
        <v>1.0</v>
      </c>
      <c r="G478" s="5">
        <v>0.0</v>
      </c>
      <c r="H478" s="5">
        <v>0.75</v>
      </c>
      <c r="I478" s="48">
        <v>42015.900416666664</v>
      </c>
      <c r="J478" s="5" t="s">
        <v>363</v>
      </c>
      <c r="K478" s="5" t="s">
        <v>364</v>
      </c>
    </row>
    <row r="479">
      <c r="A479" s="5">
        <v>15.0</v>
      </c>
      <c r="B479" s="5" t="s">
        <v>492</v>
      </c>
      <c r="C479" s="5" t="s">
        <v>855</v>
      </c>
      <c r="D479" s="5" t="s">
        <v>163</v>
      </c>
      <c r="E479" s="5"/>
      <c r="F479" s="5"/>
      <c r="G479" s="5"/>
      <c r="H479" s="5"/>
      <c r="I479" s="48">
        <v>41991.729375</v>
      </c>
      <c r="J479" s="5" t="s">
        <v>495</v>
      </c>
      <c r="K479" s="5"/>
    </row>
    <row r="480">
      <c r="A480" s="5">
        <v>192.0</v>
      </c>
      <c r="B480" s="5" t="s">
        <v>220</v>
      </c>
      <c r="C480" s="5" t="s">
        <v>857</v>
      </c>
      <c r="D480" s="5" t="s">
        <v>163</v>
      </c>
      <c r="E480" s="5" t="s">
        <v>211</v>
      </c>
      <c r="F480" s="5">
        <v>8.0</v>
      </c>
      <c r="G480" s="5">
        <v>0.0</v>
      </c>
      <c r="H480" s="5">
        <v>8.0</v>
      </c>
      <c r="I480" s="48">
        <v>41984.87</v>
      </c>
      <c r="J480" s="5" t="s">
        <v>495</v>
      </c>
      <c r="K480" s="5"/>
    </row>
    <row r="481">
      <c r="A481" s="5">
        <v>187.0</v>
      </c>
      <c r="B481" s="5" t="s">
        <v>220</v>
      </c>
      <c r="C481" s="5" t="s">
        <v>529</v>
      </c>
      <c r="D481" s="5" t="s">
        <v>163</v>
      </c>
      <c r="E481" s="5" t="s">
        <v>211</v>
      </c>
      <c r="F481" s="5">
        <v>0.5</v>
      </c>
      <c r="G481" s="5">
        <v>0.0</v>
      </c>
      <c r="H481" s="5">
        <v>0.5</v>
      </c>
      <c r="I481" s="48">
        <v>41982.77193287037</v>
      </c>
      <c r="J481" s="5" t="s">
        <v>495</v>
      </c>
      <c r="K481" s="5" t="s">
        <v>393</v>
      </c>
    </row>
    <row r="482">
      <c r="A482" s="5">
        <v>191.0</v>
      </c>
      <c r="B482" s="5" t="s">
        <v>220</v>
      </c>
      <c r="C482" s="5" t="s">
        <v>497</v>
      </c>
      <c r="D482" s="5" t="s">
        <v>163</v>
      </c>
      <c r="E482" s="5" t="s">
        <v>211</v>
      </c>
      <c r="F482" s="5">
        <v>0.5</v>
      </c>
      <c r="G482" s="5"/>
      <c r="H482" s="5">
        <v>0.5</v>
      </c>
      <c r="I482" s="48">
        <v>41982.77123842593</v>
      </c>
      <c r="J482" s="5" t="s">
        <v>495</v>
      </c>
      <c r="K482" s="5" t="s">
        <v>398</v>
      </c>
    </row>
    <row r="483">
      <c r="A483" s="5">
        <v>186.0</v>
      </c>
      <c r="B483" s="5" t="s">
        <v>220</v>
      </c>
      <c r="C483" s="5" t="s">
        <v>863</v>
      </c>
      <c r="D483" s="5" t="s">
        <v>163</v>
      </c>
      <c r="E483" s="5" t="s">
        <v>211</v>
      </c>
      <c r="F483" s="5">
        <v>0.5</v>
      </c>
      <c r="G483" s="5">
        <v>0.0</v>
      </c>
      <c r="H483" s="5">
        <v>0.5</v>
      </c>
      <c r="I483" s="48">
        <v>41971.520636574074</v>
      </c>
      <c r="J483" s="5" t="s">
        <v>495</v>
      </c>
      <c r="K483" s="5" t="s">
        <v>398</v>
      </c>
    </row>
    <row r="484">
      <c r="A484" s="5">
        <v>185.0</v>
      </c>
      <c r="B484" s="5" t="s">
        <v>220</v>
      </c>
      <c r="C484" s="5" t="s">
        <v>863</v>
      </c>
      <c r="D484" s="5" t="s">
        <v>163</v>
      </c>
      <c r="E484" s="5" t="s">
        <v>209</v>
      </c>
      <c r="F484" s="5">
        <v>0.5</v>
      </c>
      <c r="G484" s="5">
        <v>0.0</v>
      </c>
      <c r="H484" s="5">
        <v>0.5</v>
      </c>
      <c r="I484" s="48">
        <v>41971.520520833335</v>
      </c>
      <c r="J484" s="5" t="s">
        <v>495</v>
      </c>
      <c r="K484" s="5" t="s">
        <v>398</v>
      </c>
    </row>
    <row r="485">
      <c r="A485" s="5">
        <v>184.0</v>
      </c>
      <c r="B485" s="5" t="s">
        <v>220</v>
      </c>
      <c r="C485" s="5" t="s">
        <v>863</v>
      </c>
      <c r="D485" s="5" t="s">
        <v>163</v>
      </c>
      <c r="E485" s="5" t="s">
        <v>76</v>
      </c>
      <c r="F485" s="5">
        <v>0.5</v>
      </c>
      <c r="G485" s="5">
        <v>0.0</v>
      </c>
      <c r="H485" s="5">
        <v>0.5</v>
      </c>
      <c r="I485" s="48">
        <v>41971.52040509259</v>
      </c>
      <c r="J485" s="5" t="s">
        <v>495</v>
      </c>
      <c r="K485" s="5" t="s">
        <v>398</v>
      </c>
    </row>
    <row r="486">
      <c r="A486" s="5">
        <v>183.0</v>
      </c>
      <c r="B486" s="5" t="s">
        <v>220</v>
      </c>
      <c r="C486" s="5" t="s">
        <v>863</v>
      </c>
      <c r="D486" s="5" t="s">
        <v>163</v>
      </c>
      <c r="E486" s="5" t="s">
        <v>191</v>
      </c>
      <c r="F486" s="5">
        <v>0.5</v>
      </c>
      <c r="G486" s="5">
        <v>0.0</v>
      </c>
      <c r="H486" s="5">
        <v>0.5</v>
      </c>
      <c r="I486" s="48">
        <v>41971.52030092593</v>
      </c>
      <c r="J486" s="5" t="s">
        <v>495</v>
      </c>
      <c r="K486" s="5" t="s">
        <v>398</v>
      </c>
    </row>
    <row r="487">
      <c r="A487" s="5">
        <v>182.0</v>
      </c>
      <c r="B487" s="5" t="s">
        <v>220</v>
      </c>
      <c r="C487" s="5" t="s">
        <v>864</v>
      </c>
      <c r="D487" s="5" t="s">
        <v>163</v>
      </c>
      <c r="E487" s="5" t="s">
        <v>211</v>
      </c>
      <c r="F487" s="5">
        <v>1.5</v>
      </c>
      <c r="G487" s="5">
        <v>0.0</v>
      </c>
      <c r="H487" s="5">
        <v>2.0</v>
      </c>
      <c r="I487" s="48">
        <v>41971.51157407407</v>
      </c>
      <c r="J487" s="5" t="s">
        <v>495</v>
      </c>
      <c r="K487" s="5" t="s">
        <v>393</v>
      </c>
    </row>
    <row r="488">
      <c r="A488" s="5">
        <v>190.0</v>
      </c>
      <c r="B488" s="5" t="s">
        <v>220</v>
      </c>
      <c r="C488" s="5" t="s">
        <v>497</v>
      </c>
      <c r="D488" s="5" t="s">
        <v>163</v>
      </c>
      <c r="E488" s="5" t="s">
        <v>209</v>
      </c>
      <c r="F488" s="5">
        <v>0.5</v>
      </c>
      <c r="G488" s="5">
        <v>0.0</v>
      </c>
      <c r="H488" s="5">
        <v>0.75</v>
      </c>
      <c r="I488" s="48">
        <v>41968.80778935185</v>
      </c>
      <c r="J488" s="5" t="s">
        <v>495</v>
      </c>
      <c r="K488" s="5" t="s">
        <v>398</v>
      </c>
    </row>
    <row r="489">
      <c r="A489" s="5">
        <v>188.0</v>
      </c>
      <c r="B489" s="5" t="s">
        <v>220</v>
      </c>
      <c r="C489" s="5" t="s">
        <v>497</v>
      </c>
      <c r="D489" s="5" t="s">
        <v>163</v>
      </c>
      <c r="E489" s="5" t="s">
        <v>191</v>
      </c>
      <c r="F489" s="5">
        <v>0.5</v>
      </c>
      <c r="G489" s="5">
        <v>0.0</v>
      </c>
      <c r="H489" s="5">
        <v>0.75</v>
      </c>
      <c r="I489" s="48">
        <v>41968.80677083333</v>
      </c>
      <c r="J489" s="5" t="s">
        <v>495</v>
      </c>
      <c r="K489" s="5" t="s">
        <v>398</v>
      </c>
    </row>
    <row r="490">
      <c r="A490" s="5">
        <v>189.0</v>
      </c>
      <c r="B490" s="5" t="s">
        <v>220</v>
      </c>
      <c r="C490" s="5" t="s">
        <v>497</v>
      </c>
      <c r="D490" s="5" t="s">
        <v>163</v>
      </c>
      <c r="E490" s="5" t="s">
        <v>76</v>
      </c>
      <c r="F490" s="5">
        <v>0.5</v>
      </c>
      <c r="G490" s="5">
        <v>0.0</v>
      </c>
      <c r="H490" s="5">
        <v>0.75</v>
      </c>
      <c r="I490" s="48">
        <v>41968.80671296296</v>
      </c>
      <c r="J490" s="5" t="s">
        <v>495</v>
      </c>
      <c r="K490" s="5" t="s">
        <v>398</v>
      </c>
    </row>
    <row r="491">
      <c r="A491" s="5">
        <v>34.0</v>
      </c>
      <c r="B491" s="5" t="s">
        <v>492</v>
      </c>
      <c r="C491" s="5" t="s">
        <v>866</v>
      </c>
      <c r="D491" s="5" t="s">
        <v>163</v>
      </c>
      <c r="E491" s="5"/>
      <c r="F491" s="5"/>
      <c r="G491" s="5"/>
      <c r="H491" s="5"/>
      <c r="I491" s="48">
        <v>41991.72693287037</v>
      </c>
      <c r="J491" s="5" t="s">
        <v>495</v>
      </c>
      <c r="K491" s="5"/>
    </row>
    <row r="492">
      <c r="A492" s="5">
        <v>181.0</v>
      </c>
      <c r="B492" s="5" t="s">
        <v>220</v>
      </c>
      <c r="C492" s="5" t="s">
        <v>496</v>
      </c>
      <c r="D492" s="5" t="s">
        <v>163</v>
      </c>
      <c r="E492" s="5" t="s">
        <v>191</v>
      </c>
      <c r="F492" s="5">
        <v>1.5</v>
      </c>
      <c r="G492" s="5">
        <v>0.0</v>
      </c>
      <c r="H492" s="5">
        <v>17.53600333</v>
      </c>
      <c r="I492" s="48">
        <v>41985.00393518519</v>
      </c>
      <c r="J492" s="5" t="s">
        <v>495</v>
      </c>
      <c r="K492" s="5" t="s">
        <v>364</v>
      </c>
    </row>
    <row r="493">
      <c r="A493" s="5">
        <v>180.0</v>
      </c>
      <c r="B493" s="5" t="s">
        <v>220</v>
      </c>
      <c r="C493" s="5" t="s">
        <v>868</v>
      </c>
      <c r="D493" s="5" t="s">
        <v>163</v>
      </c>
      <c r="E493" s="5" t="s">
        <v>211</v>
      </c>
      <c r="F493" s="5">
        <v>0.5</v>
      </c>
      <c r="G493" s="5">
        <v>0.0</v>
      </c>
      <c r="H493" s="5">
        <v>0.5</v>
      </c>
      <c r="I493" s="48">
        <v>41971.572696759256</v>
      </c>
      <c r="J493" s="5" t="s">
        <v>495</v>
      </c>
      <c r="K493" s="5" t="s">
        <v>398</v>
      </c>
    </row>
    <row r="494">
      <c r="A494" s="5">
        <v>179.0</v>
      </c>
      <c r="B494" s="5" t="s">
        <v>220</v>
      </c>
      <c r="C494" s="5" t="s">
        <v>868</v>
      </c>
      <c r="D494" s="5" t="s">
        <v>163</v>
      </c>
      <c r="E494" s="5" t="s">
        <v>209</v>
      </c>
      <c r="F494" s="5">
        <v>0.5</v>
      </c>
      <c r="G494" s="5">
        <v>0.0</v>
      </c>
      <c r="H494" s="5">
        <v>0.5</v>
      </c>
      <c r="I494" s="48">
        <v>41971.57258101852</v>
      </c>
      <c r="J494" s="5" t="s">
        <v>495</v>
      </c>
      <c r="K494" s="5" t="s">
        <v>398</v>
      </c>
    </row>
    <row r="495">
      <c r="A495" s="5">
        <v>178.0</v>
      </c>
      <c r="B495" s="5" t="s">
        <v>220</v>
      </c>
      <c r="C495" s="5" t="s">
        <v>868</v>
      </c>
      <c r="D495" s="5" t="s">
        <v>163</v>
      </c>
      <c r="E495" s="5" t="s">
        <v>76</v>
      </c>
      <c r="F495" s="5">
        <v>0.5</v>
      </c>
      <c r="G495" s="5">
        <v>0.0</v>
      </c>
      <c r="H495" s="5">
        <v>0.5</v>
      </c>
      <c r="I495" s="48">
        <v>41971.572488425925</v>
      </c>
      <c r="J495" s="5" t="s">
        <v>495</v>
      </c>
      <c r="K495" s="5" t="s">
        <v>398</v>
      </c>
    </row>
    <row r="496">
      <c r="A496" s="5">
        <v>177.0</v>
      </c>
      <c r="B496" s="5" t="s">
        <v>220</v>
      </c>
      <c r="C496" s="5" t="s">
        <v>868</v>
      </c>
      <c r="D496" s="5" t="s">
        <v>163</v>
      </c>
      <c r="E496" s="5" t="s">
        <v>191</v>
      </c>
      <c r="F496" s="5">
        <v>0.5</v>
      </c>
      <c r="G496" s="5">
        <v>0.0</v>
      </c>
      <c r="H496" s="5">
        <v>0.5</v>
      </c>
      <c r="I496" s="48">
        <v>41971.57233796296</v>
      </c>
      <c r="J496" s="5" t="s">
        <v>495</v>
      </c>
      <c r="K496" s="5" t="s">
        <v>398</v>
      </c>
    </row>
    <row r="497">
      <c r="A497" s="5">
        <v>175.0</v>
      </c>
      <c r="B497" s="5" t="s">
        <v>220</v>
      </c>
      <c r="C497" s="5" t="s">
        <v>876</v>
      </c>
      <c r="D497" s="5" t="s">
        <v>163</v>
      </c>
      <c r="E497" s="5" t="s">
        <v>211</v>
      </c>
      <c r="F497" s="5">
        <v>0.5</v>
      </c>
      <c r="G497" s="5">
        <v>0.0</v>
      </c>
      <c r="H497" s="5">
        <v>0.55</v>
      </c>
      <c r="I497" s="48">
        <v>41967.89569444444</v>
      </c>
      <c r="J497" s="5" t="s">
        <v>495</v>
      </c>
      <c r="K497" s="5" t="s">
        <v>398</v>
      </c>
    </row>
    <row r="498">
      <c r="A498" s="5">
        <v>172.0</v>
      </c>
      <c r="B498" s="5" t="s">
        <v>220</v>
      </c>
      <c r="C498" s="5" t="s">
        <v>876</v>
      </c>
      <c r="D498" s="5" t="s">
        <v>163</v>
      </c>
      <c r="E498" s="5" t="s">
        <v>191</v>
      </c>
      <c r="F498" s="5">
        <v>0.5</v>
      </c>
      <c r="G498" s="5">
        <v>0.0</v>
      </c>
      <c r="H498" s="5">
        <v>0.55</v>
      </c>
      <c r="I498" s="48">
        <v>41967.874189814815</v>
      </c>
      <c r="J498" s="5" t="s">
        <v>495</v>
      </c>
      <c r="K498" s="5" t="s">
        <v>398</v>
      </c>
    </row>
    <row r="499">
      <c r="A499" s="5">
        <v>174.0</v>
      </c>
      <c r="B499" s="5" t="s">
        <v>220</v>
      </c>
      <c r="C499" s="5" t="s">
        <v>876</v>
      </c>
      <c r="D499" s="5" t="s">
        <v>163</v>
      </c>
      <c r="E499" s="5" t="s">
        <v>209</v>
      </c>
      <c r="F499" s="5">
        <v>0.5</v>
      </c>
      <c r="G499" s="5">
        <v>0.0</v>
      </c>
      <c r="H499" s="5">
        <v>0.55</v>
      </c>
      <c r="I499" s="48">
        <v>41967.87388888889</v>
      </c>
      <c r="J499" s="5" t="s">
        <v>495</v>
      </c>
      <c r="K499" s="5" t="s">
        <v>398</v>
      </c>
    </row>
    <row r="500">
      <c r="A500" s="5">
        <v>173.0</v>
      </c>
      <c r="B500" s="5" t="s">
        <v>220</v>
      </c>
      <c r="C500" s="5" t="s">
        <v>876</v>
      </c>
      <c r="D500" s="5" t="s">
        <v>163</v>
      </c>
      <c r="E500" s="5" t="s">
        <v>76</v>
      </c>
      <c r="F500" s="5">
        <v>0.5</v>
      </c>
      <c r="G500" s="5">
        <v>0.0</v>
      </c>
      <c r="H500" s="5">
        <v>0.55</v>
      </c>
      <c r="I500" s="48">
        <v>41967.87375</v>
      </c>
      <c r="J500" s="5" t="s">
        <v>495</v>
      </c>
      <c r="K500" s="5" t="s">
        <v>398</v>
      </c>
    </row>
    <row r="501">
      <c r="A501" s="5">
        <v>176.0</v>
      </c>
      <c r="B501" s="5" t="s">
        <v>220</v>
      </c>
      <c r="C501" s="5" t="s">
        <v>895</v>
      </c>
      <c r="D501" s="5" t="s">
        <v>163</v>
      </c>
      <c r="E501" s="5" t="s">
        <v>191</v>
      </c>
      <c r="F501" s="5">
        <v>2.0</v>
      </c>
      <c r="G501" s="5">
        <v>0.0</v>
      </c>
      <c r="H501" s="5">
        <v>2.25</v>
      </c>
      <c r="I501" s="48">
        <v>41967.65795138889</v>
      </c>
      <c r="J501" s="5" t="s">
        <v>495</v>
      </c>
      <c r="K501" s="5" t="s">
        <v>393</v>
      </c>
    </row>
    <row r="502">
      <c r="A502" s="5">
        <v>171.0</v>
      </c>
      <c r="B502" s="5" t="s">
        <v>220</v>
      </c>
      <c r="C502" s="5" t="s">
        <v>864</v>
      </c>
      <c r="D502" s="5" t="s">
        <v>163</v>
      </c>
      <c r="E502" s="5" t="s">
        <v>76</v>
      </c>
      <c r="F502" s="5">
        <v>1.0</v>
      </c>
      <c r="G502" s="5">
        <v>0.0</v>
      </c>
      <c r="H502" s="5">
        <v>2.5</v>
      </c>
      <c r="I502" s="48">
        <v>41966.738275462965</v>
      </c>
      <c r="J502" s="5" t="s">
        <v>495</v>
      </c>
      <c r="K502" s="5" t="s">
        <v>393</v>
      </c>
    </row>
    <row r="503">
      <c r="A503" s="5">
        <v>311.0</v>
      </c>
      <c r="B503" s="5" t="s">
        <v>220</v>
      </c>
      <c r="C503" s="5" t="s">
        <v>911</v>
      </c>
      <c r="D503" s="5" t="s">
        <v>163</v>
      </c>
      <c r="E503" s="5" t="s">
        <v>191</v>
      </c>
      <c r="F503" s="5">
        <v>0.167</v>
      </c>
      <c r="G503" s="5">
        <v>0.0</v>
      </c>
      <c r="H503" s="5">
        <v>0.167</v>
      </c>
      <c r="I503" s="48">
        <v>41990.90650462963</v>
      </c>
      <c r="J503" s="5" t="s">
        <v>101</v>
      </c>
      <c r="K503" s="5" t="s">
        <v>375</v>
      </c>
    </row>
    <row r="504">
      <c r="A504" s="5">
        <v>263.0</v>
      </c>
      <c r="B504" s="5" t="s">
        <v>220</v>
      </c>
      <c r="C504" s="5" t="s">
        <v>917</v>
      </c>
      <c r="D504" s="5" t="s">
        <v>163</v>
      </c>
      <c r="E504" s="5" t="s">
        <v>209</v>
      </c>
      <c r="F504" s="5">
        <v>0.5</v>
      </c>
      <c r="G504" s="5">
        <v>0.0</v>
      </c>
      <c r="H504" s="5">
        <v>0.25</v>
      </c>
      <c r="I504" s="48">
        <v>41990.89041666667</v>
      </c>
      <c r="J504" s="5" t="s">
        <v>101</v>
      </c>
      <c r="K504" s="5" t="s">
        <v>375</v>
      </c>
    </row>
    <row r="505">
      <c r="A505" s="5">
        <v>310.0</v>
      </c>
      <c r="B505" s="5" t="s">
        <v>220</v>
      </c>
      <c r="C505" s="5" t="s">
        <v>932</v>
      </c>
      <c r="D505" s="5" t="s">
        <v>163</v>
      </c>
      <c r="E505" s="5" t="s">
        <v>76</v>
      </c>
      <c r="F505" s="5">
        <v>1.0</v>
      </c>
      <c r="G505" s="5">
        <v>0.0</v>
      </c>
      <c r="H505" s="5">
        <v>0.75</v>
      </c>
      <c r="I505" s="48">
        <v>41990.889085648145</v>
      </c>
      <c r="J505" s="5" t="s">
        <v>101</v>
      </c>
      <c r="K505" s="5" t="s">
        <v>349</v>
      </c>
    </row>
    <row r="506">
      <c r="A506" s="5">
        <v>309.0</v>
      </c>
      <c r="B506" s="5" t="s">
        <v>220</v>
      </c>
      <c r="C506" s="5" t="s">
        <v>932</v>
      </c>
      <c r="D506" s="5" t="s">
        <v>163</v>
      </c>
      <c r="E506" s="5" t="s">
        <v>211</v>
      </c>
      <c r="F506" s="5">
        <v>1.0</v>
      </c>
      <c r="G506" s="5">
        <v>0.0</v>
      </c>
      <c r="H506" s="5">
        <v>0.75</v>
      </c>
      <c r="I506" s="48">
        <v>41990.88891203704</v>
      </c>
      <c r="J506" s="5" t="s">
        <v>101</v>
      </c>
      <c r="K506" s="5" t="s">
        <v>349</v>
      </c>
    </row>
    <row r="507">
      <c r="A507" s="5">
        <v>308.0</v>
      </c>
      <c r="B507" s="5" t="s">
        <v>220</v>
      </c>
      <c r="C507" s="5" t="s">
        <v>932</v>
      </c>
      <c r="D507" s="5" t="s">
        <v>163</v>
      </c>
      <c r="E507" s="5" t="s">
        <v>209</v>
      </c>
      <c r="F507" s="5">
        <v>1.0</v>
      </c>
      <c r="G507" s="5">
        <v>0.0</v>
      </c>
      <c r="H507" s="5">
        <v>0.75</v>
      </c>
      <c r="I507" s="48">
        <v>41990.88883101852</v>
      </c>
      <c r="J507" s="5" t="s">
        <v>101</v>
      </c>
      <c r="K507" s="5" t="s">
        <v>349</v>
      </c>
    </row>
    <row r="508">
      <c r="A508" s="5">
        <v>307.0</v>
      </c>
      <c r="B508" s="5" t="s">
        <v>220</v>
      </c>
      <c r="C508" s="5" t="s">
        <v>932</v>
      </c>
      <c r="D508" s="5" t="s">
        <v>163</v>
      </c>
      <c r="E508" s="5" t="s">
        <v>191</v>
      </c>
      <c r="F508" s="5">
        <v>1.0</v>
      </c>
      <c r="G508" s="5">
        <v>0.0</v>
      </c>
      <c r="H508" s="5">
        <v>0.75</v>
      </c>
      <c r="I508" s="48">
        <v>41990.88873842593</v>
      </c>
      <c r="J508" s="5" t="s">
        <v>101</v>
      </c>
      <c r="K508" s="5" t="s">
        <v>349</v>
      </c>
    </row>
    <row r="509">
      <c r="A509" s="5">
        <v>306.0</v>
      </c>
      <c r="B509" s="5" t="s">
        <v>220</v>
      </c>
      <c r="C509" s="5" t="s">
        <v>1004</v>
      </c>
      <c r="D509" s="5" t="s">
        <v>163</v>
      </c>
      <c r="E509" s="5" t="s">
        <v>211</v>
      </c>
      <c r="F509" s="5">
        <v>1.0</v>
      </c>
      <c r="G509" s="5">
        <v>0.0</v>
      </c>
      <c r="H509" s="5">
        <v>0.25</v>
      </c>
      <c r="I509" s="48">
        <v>41990.88778935185</v>
      </c>
      <c r="J509" s="5" t="s">
        <v>101</v>
      </c>
      <c r="K509" s="5" t="s">
        <v>283</v>
      </c>
    </row>
    <row r="510">
      <c r="A510" s="5">
        <v>305.0</v>
      </c>
      <c r="B510" s="5" t="s">
        <v>220</v>
      </c>
      <c r="C510" s="5" t="s">
        <v>1004</v>
      </c>
      <c r="D510" s="5" t="s">
        <v>163</v>
      </c>
      <c r="E510" s="5" t="s">
        <v>209</v>
      </c>
      <c r="F510" s="5">
        <v>1.0</v>
      </c>
      <c r="G510" s="5">
        <v>0.0</v>
      </c>
      <c r="H510" s="5">
        <v>0.5</v>
      </c>
      <c r="I510" s="48">
        <v>41990.887557870374</v>
      </c>
      <c r="J510" s="5" t="s">
        <v>101</v>
      </c>
      <c r="K510" s="5" t="s">
        <v>283</v>
      </c>
    </row>
    <row r="511">
      <c r="A511" s="5">
        <v>304.0</v>
      </c>
      <c r="B511" s="5" t="s">
        <v>220</v>
      </c>
      <c r="C511" s="5" t="s">
        <v>1004</v>
      </c>
      <c r="D511" s="5" t="s">
        <v>163</v>
      </c>
      <c r="E511" s="5" t="s">
        <v>76</v>
      </c>
      <c r="F511" s="5">
        <v>1.0</v>
      </c>
      <c r="G511" s="5">
        <v>0.0</v>
      </c>
      <c r="H511" s="5">
        <v>0.5</v>
      </c>
      <c r="I511" s="48">
        <v>41990.88743055556</v>
      </c>
      <c r="J511" s="5" t="s">
        <v>101</v>
      </c>
      <c r="K511" s="5" t="s">
        <v>283</v>
      </c>
    </row>
    <row r="512">
      <c r="A512" s="5">
        <v>303.0</v>
      </c>
      <c r="B512" s="5" t="s">
        <v>220</v>
      </c>
      <c r="C512" s="5" t="s">
        <v>1004</v>
      </c>
      <c r="D512" s="5" t="s">
        <v>163</v>
      </c>
      <c r="E512" s="5" t="s">
        <v>191</v>
      </c>
      <c r="F512" s="5">
        <v>1.0</v>
      </c>
      <c r="G512" s="5">
        <v>0.0</v>
      </c>
      <c r="H512" s="5">
        <v>0.5</v>
      </c>
      <c r="I512" s="48">
        <v>41990.88732638889</v>
      </c>
      <c r="J512" s="5" t="s">
        <v>101</v>
      </c>
      <c r="K512" s="5" t="s">
        <v>283</v>
      </c>
    </row>
    <row r="513">
      <c r="A513" s="5">
        <v>267.0</v>
      </c>
      <c r="B513" s="5" t="s">
        <v>220</v>
      </c>
      <c r="C513" s="5" t="s">
        <v>1039</v>
      </c>
      <c r="D513" s="5" t="s">
        <v>163</v>
      </c>
      <c r="E513" s="5" t="s">
        <v>211</v>
      </c>
      <c r="F513" s="5">
        <v>0.5</v>
      </c>
      <c r="G513" s="5">
        <v>0.0</v>
      </c>
      <c r="H513" s="5">
        <v>0.0</v>
      </c>
      <c r="I513" s="48">
        <v>41990.827048611114</v>
      </c>
      <c r="J513" s="5" t="s">
        <v>101</v>
      </c>
      <c r="K513" s="5" t="s">
        <v>1040</v>
      </c>
    </row>
    <row r="514">
      <c r="A514" s="5">
        <v>266.0</v>
      </c>
      <c r="B514" s="5" t="s">
        <v>220</v>
      </c>
      <c r="C514" s="5" t="s">
        <v>1039</v>
      </c>
      <c r="D514" s="5" t="s">
        <v>163</v>
      </c>
      <c r="E514" s="5" t="s">
        <v>209</v>
      </c>
      <c r="F514" s="5">
        <v>0.5</v>
      </c>
      <c r="G514" s="5">
        <v>0.0</v>
      </c>
      <c r="H514" s="5">
        <v>0.33</v>
      </c>
      <c r="I514" s="48">
        <v>41990.82693287037</v>
      </c>
      <c r="J514" s="5" t="s">
        <v>101</v>
      </c>
      <c r="K514" s="5" t="s">
        <v>1040</v>
      </c>
    </row>
    <row r="515">
      <c r="A515" s="5">
        <v>265.0</v>
      </c>
      <c r="B515" s="5" t="s">
        <v>220</v>
      </c>
      <c r="C515" s="5" t="s">
        <v>1039</v>
      </c>
      <c r="D515" s="5" t="s">
        <v>163</v>
      </c>
      <c r="E515" s="5" t="s">
        <v>76</v>
      </c>
      <c r="F515" s="5">
        <v>0.5</v>
      </c>
      <c r="G515" s="5">
        <v>0.0</v>
      </c>
      <c r="H515" s="5">
        <v>0.33</v>
      </c>
      <c r="I515" s="48">
        <v>41990.82679398148</v>
      </c>
      <c r="J515" s="5" t="s">
        <v>101</v>
      </c>
      <c r="K515" s="5" t="s">
        <v>1040</v>
      </c>
    </row>
    <row r="516">
      <c r="A516" s="5">
        <v>264.0</v>
      </c>
      <c r="B516" s="5" t="s">
        <v>220</v>
      </c>
      <c r="C516" s="5" t="s">
        <v>1039</v>
      </c>
      <c r="D516" s="5" t="s">
        <v>163</v>
      </c>
      <c r="E516" s="5" t="s">
        <v>191</v>
      </c>
      <c r="F516" s="5">
        <v>1.0</v>
      </c>
      <c r="G516" s="5">
        <v>0.0</v>
      </c>
      <c r="H516" s="5">
        <v>0.88</v>
      </c>
      <c r="I516" s="48">
        <v>41990.82671296296</v>
      </c>
      <c r="J516" s="5" t="s">
        <v>101</v>
      </c>
      <c r="K516" s="5" t="s">
        <v>1040</v>
      </c>
    </row>
    <row r="517">
      <c r="A517" s="5">
        <v>302.0</v>
      </c>
      <c r="B517" s="5" t="s">
        <v>220</v>
      </c>
      <c r="C517" s="5" t="s">
        <v>1075</v>
      </c>
      <c r="D517" s="5" t="s">
        <v>163</v>
      </c>
      <c r="E517" s="5" t="s">
        <v>191</v>
      </c>
      <c r="F517" s="5">
        <v>0.25</v>
      </c>
      <c r="G517" s="5">
        <v>0.0</v>
      </c>
      <c r="H517" s="5">
        <v>0.25</v>
      </c>
      <c r="I517" s="48">
        <v>41990.781793981485</v>
      </c>
      <c r="J517" s="5" t="s">
        <v>101</v>
      </c>
      <c r="K517" s="5" t="s">
        <v>292</v>
      </c>
    </row>
    <row r="518">
      <c r="A518" s="5">
        <v>296.0</v>
      </c>
      <c r="B518" s="5" t="s">
        <v>220</v>
      </c>
      <c r="C518" s="5" t="s">
        <v>1079</v>
      </c>
      <c r="D518" s="5" t="s">
        <v>163</v>
      </c>
      <c r="E518" s="5" t="s">
        <v>191</v>
      </c>
      <c r="F518" s="5">
        <v>1.0</v>
      </c>
      <c r="G518" s="5">
        <v>0.0</v>
      </c>
      <c r="H518" s="5">
        <v>0.5</v>
      </c>
      <c r="I518" s="48">
        <v>41990.74587962963</v>
      </c>
      <c r="J518" s="5" t="s">
        <v>101</v>
      </c>
      <c r="K518" s="5" t="s">
        <v>375</v>
      </c>
    </row>
    <row r="519">
      <c r="A519" s="5">
        <v>301.0</v>
      </c>
      <c r="B519" s="5" t="s">
        <v>220</v>
      </c>
      <c r="C519" s="5" t="s">
        <v>1080</v>
      </c>
      <c r="D519" s="5" t="s">
        <v>163</v>
      </c>
      <c r="E519" s="5" t="s">
        <v>76</v>
      </c>
      <c r="F519" s="5">
        <v>0.5</v>
      </c>
      <c r="G519" s="5">
        <v>0.0</v>
      </c>
      <c r="H519" s="5">
        <v>0.5</v>
      </c>
      <c r="I519" s="48">
        <v>41990.0356712963</v>
      </c>
      <c r="J519" s="5" t="s">
        <v>101</v>
      </c>
      <c r="K519" s="5"/>
    </row>
    <row r="520">
      <c r="A520" s="5">
        <v>300.0</v>
      </c>
      <c r="B520" s="5" t="s">
        <v>220</v>
      </c>
      <c r="C520" s="5" t="s">
        <v>1081</v>
      </c>
      <c r="D520" s="5" t="s">
        <v>163</v>
      </c>
      <c r="E520" s="5" t="s">
        <v>209</v>
      </c>
      <c r="F520" s="5">
        <v>2.0</v>
      </c>
      <c r="G520" s="5">
        <v>0.0</v>
      </c>
      <c r="H520" s="5">
        <v>1.5</v>
      </c>
      <c r="I520" s="48">
        <v>41989.97670138889</v>
      </c>
      <c r="J520" s="5" t="s">
        <v>101</v>
      </c>
      <c r="K520" s="5" t="s">
        <v>292</v>
      </c>
    </row>
    <row r="521">
      <c r="A521" s="5">
        <v>299.0</v>
      </c>
      <c r="B521" s="5" t="s">
        <v>220</v>
      </c>
      <c r="C521" s="5" t="s">
        <v>1084</v>
      </c>
      <c r="D521" s="5" t="s">
        <v>163</v>
      </c>
      <c r="E521" s="5" t="s">
        <v>76</v>
      </c>
      <c r="F521" s="5">
        <v>0.5</v>
      </c>
      <c r="G521" s="5">
        <v>0.0</v>
      </c>
      <c r="H521" s="5">
        <v>1.0</v>
      </c>
      <c r="I521" s="48">
        <v>41989.96456018519</v>
      </c>
      <c r="J521" s="5" t="s">
        <v>101</v>
      </c>
      <c r="K521" s="5" t="s">
        <v>292</v>
      </c>
    </row>
    <row r="522">
      <c r="A522" s="5">
        <v>298.0</v>
      </c>
      <c r="B522" s="5" t="s">
        <v>220</v>
      </c>
      <c r="C522" s="5" t="s">
        <v>1085</v>
      </c>
      <c r="D522" s="5" t="s">
        <v>163</v>
      </c>
      <c r="E522" s="5" t="s">
        <v>191</v>
      </c>
      <c r="F522" s="5">
        <v>0.5</v>
      </c>
      <c r="G522" s="5">
        <v>0.0</v>
      </c>
      <c r="H522" s="5">
        <v>0.5</v>
      </c>
      <c r="I522" s="48">
        <v>41989.81898148148</v>
      </c>
      <c r="J522" s="5" t="s">
        <v>495</v>
      </c>
      <c r="K522" s="5" t="s">
        <v>292</v>
      </c>
    </row>
    <row r="523">
      <c r="A523" s="5">
        <v>262.0</v>
      </c>
      <c r="B523" s="5" t="s">
        <v>220</v>
      </c>
      <c r="C523" s="5" t="s">
        <v>1086</v>
      </c>
      <c r="D523" s="5" t="s">
        <v>163</v>
      </c>
      <c r="E523" s="5" t="s">
        <v>76</v>
      </c>
      <c r="F523" s="5">
        <v>1.0</v>
      </c>
      <c r="G523" s="5">
        <v>0.0</v>
      </c>
      <c r="H523" s="5">
        <v>3.0</v>
      </c>
      <c r="I523" s="48">
        <v>41989.80681712963</v>
      </c>
      <c r="J523" s="5" t="s">
        <v>101</v>
      </c>
      <c r="K523" s="5" t="s">
        <v>289</v>
      </c>
    </row>
    <row r="524">
      <c r="A524" s="5">
        <v>297.0</v>
      </c>
      <c r="B524" s="5" t="s">
        <v>220</v>
      </c>
      <c r="C524" s="5" t="s">
        <v>1089</v>
      </c>
      <c r="D524" s="5" t="s">
        <v>163</v>
      </c>
      <c r="E524" s="5" t="s">
        <v>76</v>
      </c>
      <c r="F524" s="5">
        <v>2.0</v>
      </c>
      <c r="G524" s="5">
        <v>0.0</v>
      </c>
      <c r="H524" s="5">
        <v>2.0</v>
      </c>
      <c r="I524" s="48">
        <v>41989.80670138889</v>
      </c>
      <c r="J524" s="5" t="s">
        <v>101</v>
      </c>
      <c r="K524" s="5" t="s">
        <v>364</v>
      </c>
    </row>
    <row r="525">
      <c r="A525" s="5">
        <v>292.0</v>
      </c>
      <c r="B525" s="5" t="s">
        <v>220</v>
      </c>
      <c r="C525" s="5" t="s">
        <v>1090</v>
      </c>
      <c r="D525" s="5" t="s">
        <v>163</v>
      </c>
      <c r="E525" s="5" t="s">
        <v>191</v>
      </c>
      <c r="F525" s="5">
        <v>2.0</v>
      </c>
      <c r="G525" s="5">
        <v>0.0</v>
      </c>
      <c r="H525" s="5">
        <v>3.0</v>
      </c>
      <c r="I525" s="48">
        <v>41988.92015046296</v>
      </c>
      <c r="J525" s="5" t="s">
        <v>101</v>
      </c>
      <c r="K525" s="5" t="s">
        <v>349</v>
      </c>
    </row>
    <row r="526">
      <c r="A526" s="5">
        <v>295.0</v>
      </c>
      <c r="B526" s="5" t="s">
        <v>220</v>
      </c>
      <c r="C526" s="5" t="s">
        <v>1090</v>
      </c>
      <c r="D526" s="5" t="s">
        <v>163</v>
      </c>
      <c r="E526" s="5" t="s">
        <v>211</v>
      </c>
      <c r="F526" s="5">
        <v>2.0</v>
      </c>
      <c r="G526" s="5">
        <v>0.0</v>
      </c>
      <c r="H526" s="5">
        <v>3.0</v>
      </c>
      <c r="I526" s="48">
        <v>41988.920011574075</v>
      </c>
      <c r="J526" s="5" t="s">
        <v>101</v>
      </c>
      <c r="K526" s="5" t="s">
        <v>349</v>
      </c>
    </row>
    <row r="527">
      <c r="A527" s="5">
        <v>294.0</v>
      </c>
      <c r="B527" s="5" t="s">
        <v>220</v>
      </c>
      <c r="C527" s="5" t="s">
        <v>1090</v>
      </c>
      <c r="D527" s="5" t="s">
        <v>163</v>
      </c>
      <c r="E527" s="5" t="s">
        <v>209</v>
      </c>
      <c r="F527" s="5">
        <v>2.0</v>
      </c>
      <c r="G527" s="5">
        <v>0.0</v>
      </c>
      <c r="H527" s="5">
        <v>3.0</v>
      </c>
      <c r="I527" s="48">
        <v>41988.91966435185</v>
      </c>
      <c r="J527" s="5" t="s">
        <v>101</v>
      </c>
      <c r="K527" s="5" t="s">
        <v>349</v>
      </c>
    </row>
    <row r="528">
      <c r="A528" s="5">
        <v>293.0</v>
      </c>
      <c r="B528" s="5" t="s">
        <v>220</v>
      </c>
      <c r="C528" s="5" t="s">
        <v>1090</v>
      </c>
      <c r="D528" s="5" t="s">
        <v>163</v>
      </c>
      <c r="E528" s="5" t="s">
        <v>76</v>
      </c>
      <c r="F528" s="5">
        <v>2.0</v>
      </c>
      <c r="G528" s="5">
        <v>0.0</v>
      </c>
      <c r="H528" s="5">
        <v>3.0</v>
      </c>
      <c r="I528" s="48">
        <v>41988.91943287037</v>
      </c>
      <c r="J528" s="5" t="s">
        <v>101</v>
      </c>
      <c r="K528" s="5" t="s">
        <v>349</v>
      </c>
    </row>
    <row r="529">
      <c r="A529" s="5">
        <v>291.0</v>
      </c>
      <c r="B529" s="5" t="s">
        <v>220</v>
      </c>
      <c r="C529" s="5" t="s">
        <v>1097</v>
      </c>
      <c r="D529" s="5" t="s">
        <v>163</v>
      </c>
      <c r="E529" s="5" t="s">
        <v>76</v>
      </c>
      <c r="F529" s="5">
        <v>1.0</v>
      </c>
      <c r="G529" s="5">
        <v>0.0</v>
      </c>
      <c r="H529" s="5">
        <v>3.0</v>
      </c>
      <c r="I529" s="48">
        <v>41986.63898148148</v>
      </c>
      <c r="J529" s="5" t="s">
        <v>101</v>
      </c>
      <c r="K529" s="5" t="s">
        <v>364</v>
      </c>
    </row>
    <row r="530">
      <c r="A530" s="5">
        <v>288.0</v>
      </c>
      <c r="B530" s="5" t="s">
        <v>220</v>
      </c>
      <c r="C530" s="5" t="s">
        <v>1098</v>
      </c>
      <c r="D530" s="5" t="s">
        <v>163</v>
      </c>
      <c r="E530" s="5" t="s">
        <v>76</v>
      </c>
      <c r="F530" s="5">
        <v>1.5</v>
      </c>
      <c r="G530" s="5">
        <v>0.0</v>
      </c>
      <c r="H530" s="5">
        <v>1.5</v>
      </c>
      <c r="I530" s="48">
        <v>41986.63800925926</v>
      </c>
      <c r="J530" s="5" t="s">
        <v>101</v>
      </c>
      <c r="K530" s="5" t="s">
        <v>388</v>
      </c>
    </row>
    <row r="531">
      <c r="A531" s="5">
        <v>290.0</v>
      </c>
      <c r="B531" s="5" t="s">
        <v>220</v>
      </c>
      <c r="C531" s="5" t="s">
        <v>1102</v>
      </c>
      <c r="D531" s="5" t="s">
        <v>163</v>
      </c>
      <c r="E531" s="5" t="s">
        <v>191</v>
      </c>
      <c r="F531" s="5">
        <v>0.75</v>
      </c>
      <c r="G531" s="5">
        <v>0.0</v>
      </c>
      <c r="H531" s="5">
        <v>1.0</v>
      </c>
      <c r="I531" s="48">
        <v>41985.829884259256</v>
      </c>
      <c r="J531" s="5" t="s">
        <v>101</v>
      </c>
      <c r="K531" s="5" t="s">
        <v>456</v>
      </c>
    </row>
    <row r="532">
      <c r="A532" s="5">
        <v>289.0</v>
      </c>
      <c r="B532" s="5" t="s">
        <v>220</v>
      </c>
      <c r="C532" s="5" t="s">
        <v>1098</v>
      </c>
      <c r="D532" s="5" t="s">
        <v>163</v>
      </c>
      <c r="E532" s="5" t="s">
        <v>191</v>
      </c>
      <c r="F532" s="5">
        <v>1.5</v>
      </c>
      <c r="G532" s="5">
        <v>0.0</v>
      </c>
      <c r="H532" s="5">
        <v>1.5</v>
      </c>
      <c r="I532" s="48">
        <v>41985.54451388889</v>
      </c>
      <c r="J532" s="5" t="s">
        <v>101</v>
      </c>
      <c r="K532" s="5" t="s">
        <v>388</v>
      </c>
    </row>
    <row r="533">
      <c r="A533" s="5">
        <v>287.0</v>
      </c>
      <c r="B533" s="5" t="s">
        <v>220</v>
      </c>
      <c r="C533" s="5" t="s">
        <v>1103</v>
      </c>
      <c r="D533" s="5" t="s">
        <v>163</v>
      </c>
      <c r="E533" s="5" t="s">
        <v>76</v>
      </c>
      <c r="F533" s="5">
        <v>0.5</v>
      </c>
      <c r="G533" s="5">
        <v>0.0</v>
      </c>
      <c r="H533" s="5">
        <v>0.5</v>
      </c>
      <c r="I533" s="48">
        <v>41985.12059027778</v>
      </c>
      <c r="J533" s="5" t="s">
        <v>101</v>
      </c>
      <c r="K533" s="5" t="s">
        <v>364</v>
      </c>
    </row>
    <row r="534">
      <c r="A534" s="5">
        <v>286.0</v>
      </c>
      <c r="B534" s="5" t="s">
        <v>220</v>
      </c>
      <c r="C534" s="5" t="s">
        <v>1106</v>
      </c>
      <c r="D534" s="5" t="s">
        <v>163</v>
      </c>
      <c r="E534" s="5" t="s">
        <v>191</v>
      </c>
      <c r="F534" s="5">
        <v>0.25</v>
      </c>
      <c r="G534" s="5">
        <v>0.0</v>
      </c>
      <c r="H534" s="5">
        <v>0.25</v>
      </c>
      <c r="I534" s="48">
        <v>41985.057962962965</v>
      </c>
      <c r="J534" s="5" t="s">
        <v>101</v>
      </c>
      <c r="K534" s="5" t="s">
        <v>364</v>
      </c>
    </row>
    <row r="535">
      <c r="A535" s="5">
        <v>279.0</v>
      </c>
      <c r="B535" s="5" t="s">
        <v>220</v>
      </c>
      <c r="C535" s="5" t="s">
        <v>1109</v>
      </c>
      <c r="D535" s="5" t="s">
        <v>163</v>
      </c>
      <c r="E535" s="5" t="s">
        <v>191</v>
      </c>
      <c r="F535" s="5">
        <v>2.0</v>
      </c>
      <c r="G535" s="5">
        <v>1.0</v>
      </c>
      <c r="H535" s="5">
        <v>2.917</v>
      </c>
      <c r="I535" s="48">
        <v>41985.05378472222</v>
      </c>
      <c r="J535" s="5" t="s">
        <v>101</v>
      </c>
      <c r="K535" s="5" t="s">
        <v>364</v>
      </c>
    </row>
    <row r="536">
      <c r="A536" s="5">
        <v>285.0</v>
      </c>
      <c r="B536" s="5" t="s">
        <v>220</v>
      </c>
      <c r="C536" s="5" t="s">
        <v>1078</v>
      </c>
      <c r="D536" s="5" t="s">
        <v>163</v>
      </c>
      <c r="E536" s="5" t="s">
        <v>209</v>
      </c>
      <c r="F536" s="5">
        <v>0.5</v>
      </c>
      <c r="G536" s="5">
        <v>0.0</v>
      </c>
      <c r="H536" s="5">
        <v>0.5</v>
      </c>
      <c r="I536" s="48">
        <v>41984.92434027778</v>
      </c>
      <c r="J536" s="5" t="s">
        <v>101</v>
      </c>
      <c r="K536" s="5" t="s">
        <v>388</v>
      </c>
    </row>
    <row r="537">
      <c r="A537" s="5">
        <v>284.0</v>
      </c>
      <c r="B537" s="5" t="s">
        <v>220</v>
      </c>
      <c r="C537" s="5" t="s">
        <v>1078</v>
      </c>
      <c r="D537" s="5" t="s">
        <v>163</v>
      </c>
      <c r="E537" s="5" t="s">
        <v>191</v>
      </c>
      <c r="F537" s="5">
        <v>0.5</v>
      </c>
      <c r="G537" s="5">
        <v>0.0</v>
      </c>
      <c r="H537" s="5">
        <v>0.5</v>
      </c>
      <c r="I537" s="48">
        <v>41984.92412037037</v>
      </c>
      <c r="J537" s="5" t="s">
        <v>101</v>
      </c>
      <c r="K537" s="5" t="s">
        <v>388</v>
      </c>
    </row>
    <row r="538">
      <c r="A538" s="5">
        <v>281.0</v>
      </c>
      <c r="B538" s="5" t="s">
        <v>220</v>
      </c>
      <c r="C538" s="5" t="s">
        <v>1112</v>
      </c>
      <c r="D538" s="5" t="s">
        <v>163</v>
      </c>
      <c r="E538" s="5" t="s">
        <v>76</v>
      </c>
      <c r="F538" s="5">
        <v>0.5</v>
      </c>
      <c r="G538" s="5">
        <v>0.0</v>
      </c>
      <c r="H538" s="5">
        <v>0.5</v>
      </c>
      <c r="I538" s="48">
        <v>41984.721087962964</v>
      </c>
      <c r="J538" s="5" t="s">
        <v>101</v>
      </c>
      <c r="K538" s="5" t="s">
        <v>292</v>
      </c>
    </row>
    <row r="539">
      <c r="A539" s="5">
        <v>280.0</v>
      </c>
      <c r="B539" s="5" t="s">
        <v>220</v>
      </c>
      <c r="C539" s="5" t="s">
        <v>1113</v>
      </c>
      <c r="D539" s="5" t="s">
        <v>163</v>
      </c>
      <c r="E539" s="5" t="s">
        <v>76</v>
      </c>
      <c r="F539" s="5">
        <v>2.0</v>
      </c>
      <c r="G539" s="5">
        <v>0.0</v>
      </c>
      <c r="H539" s="5">
        <v>6.0</v>
      </c>
      <c r="I539" s="48">
        <v>41984.71142361111</v>
      </c>
      <c r="J539" s="5" t="s">
        <v>101</v>
      </c>
      <c r="K539" s="5" t="s">
        <v>364</v>
      </c>
    </row>
    <row r="540">
      <c r="A540" s="5">
        <v>248.0</v>
      </c>
      <c r="B540" s="5" t="s">
        <v>220</v>
      </c>
      <c r="C540" s="5" t="s">
        <v>1114</v>
      </c>
      <c r="D540" s="5" t="s">
        <v>163</v>
      </c>
      <c r="E540" s="5" t="s">
        <v>76</v>
      </c>
      <c r="F540" s="5">
        <v>0.75</v>
      </c>
      <c r="G540" s="5">
        <v>0.0</v>
      </c>
      <c r="H540" s="5">
        <v>0.75</v>
      </c>
      <c r="I540" s="48">
        <v>41984.663252314815</v>
      </c>
      <c r="J540" s="5" t="s">
        <v>495</v>
      </c>
      <c r="K540" s="5" t="s">
        <v>364</v>
      </c>
    </row>
    <row r="541">
      <c r="A541" s="5">
        <v>85.0</v>
      </c>
      <c r="B541" s="5" t="s">
        <v>220</v>
      </c>
      <c r="C541" s="5" t="s">
        <v>1115</v>
      </c>
      <c r="D541" s="5" t="s">
        <v>163</v>
      </c>
      <c r="E541" s="5" t="s">
        <v>76</v>
      </c>
      <c r="F541" s="5">
        <v>1.0</v>
      </c>
      <c r="G541" s="5">
        <v>1.0</v>
      </c>
      <c r="H541" s="5">
        <v>0.0</v>
      </c>
      <c r="I541" s="48">
        <v>41984.66202546296</v>
      </c>
      <c r="J541" s="5" t="s">
        <v>659</v>
      </c>
      <c r="K541" s="5" t="s">
        <v>364</v>
      </c>
    </row>
    <row r="542">
      <c r="A542" s="5">
        <v>106.0</v>
      </c>
      <c r="B542" s="5" t="s">
        <v>220</v>
      </c>
      <c r="C542" s="5" t="s">
        <v>1117</v>
      </c>
      <c r="D542" s="5" t="s">
        <v>163</v>
      </c>
      <c r="E542" s="5" t="s">
        <v>211</v>
      </c>
      <c r="F542" s="5"/>
      <c r="G542" s="5"/>
      <c r="H542" s="5"/>
      <c r="I542" s="48">
        <v>41984.661875</v>
      </c>
      <c r="J542" s="5" t="s">
        <v>659</v>
      </c>
      <c r="K542" s="5" t="s">
        <v>289</v>
      </c>
    </row>
    <row r="543">
      <c r="A543" s="5">
        <v>278.0</v>
      </c>
      <c r="B543" s="5" t="s">
        <v>220</v>
      </c>
      <c r="C543" s="5" t="s">
        <v>1120</v>
      </c>
      <c r="D543" s="5" t="s">
        <v>163</v>
      </c>
      <c r="E543" s="5" t="s">
        <v>191</v>
      </c>
      <c r="F543" s="5">
        <v>0.25</v>
      </c>
      <c r="G543" s="5">
        <v>0.0</v>
      </c>
      <c r="H543" s="5">
        <v>0.5</v>
      </c>
      <c r="I543" s="48">
        <v>41984.65232638889</v>
      </c>
      <c r="J543" s="5" t="s">
        <v>101</v>
      </c>
      <c r="K543" s="5" t="s">
        <v>364</v>
      </c>
    </row>
    <row r="544">
      <c r="A544" s="5">
        <v>277.0</v>
      </c>
      <c r="B544" s="5" t="s">
        <v>220</v>
      </c>
      <c r="C544" s="5" t="s">
        <v>1122</v>
      </c>
      <c r="D544" s="5" t="s">
        <v>163</v>
      </c>
      <c r="E544" s="5" t="s">
        <v>209</v>
      </c>
      <c r="F544" s="5">
        <v>1.0</v>
      </c>
      <c r="G544" s="5">
        <v>0.0</v>
      </c>
      <c r="H544" s="5">
        <v>1.0</v>
      </c>
      <c r="I544" s="48">
        <v>41983.23855324074</v>
      </c>
      <c r="J544" s="5" t="s">
        <v>101</v>
      </c>
      <c r="K544" s="5"/>
    </row>
    <row r="545">
      <c r="A545" s="5">
        <v>276.0</v>
      </c>
      <c r="B545" s="5" t="s">
        <v>220</v>
      </c>
      <c r="C545" s="5" t="s">
        <v>1123</v>
      </c>
      <c r="D545" s="5" t="s">
        <v>163</v>
      </c>
      <c r="E545" s="5" t="s">
        <v>191</v>
      </c>
      <c r="F545" s="5">
        <v>0.25</v>
      </c>
      <c r="G545" s="5">
        <v>0.0</v>
      </c>
      <c r="H545" s="5">
        <v>0.25</v>
      </c>
      <c r="I545" s="48">
        <v>41983.075219907405</v>
      </c>
      <c r="J545" s="5" t="s">
        <v>101</v>
      </c>
      <c r="K545" s="5" t="s">
        <v>364</v>
      </c>
    </row>
    <row r="546">
      <c r="A546" s="5">
        <v>275.0</v>
      </c>
      <c r="B546" s="5" t="s">
        <v>220</v>
      </c>
      <c r="C546" s="5" t="s">
        <v>1124</v>
      </c>
      <c r="D546" s="5" t="s">
        <v>163</v>
      </c>
      <c r="E546" s="5" t="s">
        <v>191</v>
      </c>
      <c r="F546" s="5">
        <v>0.3</v>
      </c>
      <c r="G546" s="5">
        <v>0.0</v>
      </c>
      <c r="H546" s="5">
        <v>0.3</v>
      </c>
      <c r="I546" s="48">
        <v>41983.06605324074</v>
      </c>
      <c r="J546" s="5" t="s">
        <v>101</v>
      </c>
      <c r="K546" s="5" t="s">
        <v>364</v>
      </c>
    </row>
    <row r="547">
      <c r="A547" s="5">
        <v>274.0</v>
      </c>
      <c r="B547" s="5" t="s">
        <v>220</v>
      </c>
      <c r="C547" s="5" t="s">
        <v>1125</v>
      </c>
      <c r="D547" s="5" t="s">
        <v>163</v>
      </c>
      <c r="E547" s="5" t="s">
        <v>76</v>
      </c>
      <c r="F547" s="5">
        <v>1.0</v>
      </c>
      <c r="G547" s="5">
        <v>0.0</v>
      </c>
      <c r="H547" s="5">
        <v>1.0</v>
      </c>
      <c r="I547" s="48">
        <v>41982.972662037035</v>
      </c>
      <c r="J547" s="5" t="s">
        <v>495</v>
      </c>
      <c r="K547" s="5" t="s">
        <v>292</v>
      </c>
    </row>
    <row r="548">
      <c r="A548" s="5">
        <v>273.0</v>
      </c>
      <c r="B548" s="5" t="s">
        <v>220</v>
      </c>
      <c r="C548" s="5" t="s">
        <v>1127</v>
      </c>
      <c r="D548" s="5" t="s">
        <v>163</v>
      </c>
      <c r="E548" s="5" t="s">
        <v>191</v>
      </c>
      <c r="F548" s="5">
        <v>2.0</v>
      </c>
      <c r="G548" s="5">
        <v>0.0</v>
      </c>
      <c r="H548" s="5">
        <v>0.5</v>
      </c>
      <c r="I548" s="48">
        <v>41982.83630787037</v>
      </c>
      <c r="J548" s="5" t="s">
        <v>101</v>
      </c>
      <c r="K548" s="5" t="s">
        <v>398</v>
      </c>
    </row>
    <row r="549">
      <c r="A549" s="5">
        <v>272.0</v>
      </c>
      <c r="B549" s="5" t="s">
        <v>220</v>
      </c>
      <c r="C549" s="5" t="s">
        <v>1127</v>
      </c>
      <c r="D549" s="5" t="s">
        <v>163</v>
      </c>
      <c r="E549" s="5" t="s">
        <v>209</v>
      </c>
      <c r="F549" s="5">
        <v>2.0</v>
      </c>
      <c r="G549" s="5">
        <v>0.0</v>
      </c>
      <c r="H549" s="5">
        <v>0.5</v>
      </c>
      <c r="I549" s="48">
        <v>41982.836064814815</v>
      </c>
      <c r="J549" s="5" t="s">
        <v>101</v>
      </c>
      <c r="K549" s="5" t="s">
        <v>398</v>
      </c>
    </row>
    <row r="550">
      <c r="A550" s="5">
        <v>260.0</v>
      </c>
      <c r="B550" s="5" t="s">
        <v>220</v>
      </c>
      <c r="C550" s="5" t="s">
        <v>1127</v>
      </c>
      <c r="D550" s="5" t="s">
        <v>163</v>
      </c>
      <c r="E550" s="5" t="s">
        <v>76</v>
      </c>
      <c r="F550" s="5">
        <v>2.0</v>
      </c>
      <c r="G550" s="5">
        <v>0.0</v>
      </c>
      <c r="H550" s="5">
        <v>0.5</v>
      </c>
      <c r="I550" s="48">
        <v>41982.83495370371</v>
      </c>
      <c r="J550" s="5" t="s">
        <v>101</v>
      </c>
      <c r="K550" s="5" t="s">
        <v>398</v>
      </c>
    </row>
    <row r="551">
      <c r="A551" s="5">
        <v>261.0</v>
      </c>
      <c r="B551" s="5" t="s">
        <v>220</v>
      </c>
      <c r="C551" s="5" t="s">
        <v>1127</v>
      </c>
      <c r="D551" s="5" t="s">
        <v>163</v>
      </c>
      <c r="E551" s="5" t="s">
        <v>211</v>
      </c>
      <c r="F551" s="5">
        <v>2.0</v>
      </c>
      <c r="G551" s="5">
        <v>0.0</v>
      </c>
      <c r="H551" s="5">
        <v>0.0</v>
      </c>
      <c r="I551" s="48">
        <v>41982.83472222222</v>
      </c>
      <c r="J551" s="5" t="s">
        <v>101</v>
      </c>
      <c r="K551" s="5" t="s">
        <v>398</v>
      </c>
    </row>
    <row r="552">
      <c r="A552" s="5">
        <v>271.0</v>
      </c>
      <c r="B552" s="5" t="s">
        <v>220</v>
      </c>
      <c r="C552" s="5" t="s">
        <v>1131</v>
      </c>
      <c r="D552" s="5" t="s">
        <v>163</v>
      </c>
      <c r="E552" s="5" t="s">
        <v>191</v>
      </c>
      <c r="F552" s="5">
        <v>1.0</v>
      </c>
      <c r="G552" s="5">
        <v>0.0</v>
      </c>
      <c r="H552" s="5">
        <v>1.0</v>
      </c>
      <c r="I552" s="48">
        <v>41982.83023148148</v>
      </c>
      <c r="J552" s="5" t="s">
        <v>101</v>
      </c>
      <c r="K552" s="5" t="s">
        <v>388</v>
      </c>
    </row>
    <row r="553">
      <c r="A553" s="5">
        <v>270.0</v>
      </c>
      <c r="B553" s="5" t="s">
        <v>220</v>
      </c>
      <c r="C553" s="5" t="s">
        <v>1131</v>
      </c>
      <c r="D553" s="5" t="s">
        <v>163</v>
      </c>
      <c r="E553" s="5" t="s">
        <v>209</v>
      </c>
      <c r="F553" s="5">
        <v>1.0</v>
      </c>
      <c r="G553" s="5">
        <v>0.0</v>
      </c>
      <c r="H553" s="5">
        <v>1.0</v>
      </c>
      <c r="I553" s="48">
        <v>41982.82982638889</v>
      </c>
      <c r="J553" s="5" t="s">
        <v>101</v>
      </c>
      <c r="K553" s="5" t="s">
        <v>388</v>
      </c>
    </row>
    <row r="554">
      <c r="A554" s="5">
        <v>269.0</v>
      </c>
      <c r="B554" s="5" t="s">
        <v>220</v>
      </c>
      <c r="C554" s="5" t="s">
        <v>1131</v>
      </c>
      <c r="D554" s="5" t="s">
        <v>163</v>
      </c>
      <c r="E554" s="5" t="s">
        <v>76</v>
      </c>
      <c r="F554" s="5">
        <v>1.0</v>
      </c>
      <c r="G554" s="5">
        <v>0.0</v>
      </c>
      <c r="H554" s="5">
        <v>1.0</v>
      </c>
      <c r="I554" s="48">
        <v>41982.82962962963</v>
      </c>
      <c r="J554" s="5" t="s">
        <v>101</v>
      </c>
      <c r="K554" s="5" t="s">
        <v>388</v>
      </c>
    </row>
    <row r="555">
      <c r="A555" s="5">
        <v>118.0</v>
      </c>
      <c r="B555" s="5" t="s">
        <v>220</v>
      </c>
      <c r="C555" s="5" t="s">
        <v>1132</v>
      </c>
      <c r="D555" s="5" t="s">
        <v>163</v>
      </c>
      <c r="E555" s="5" t="s">
        <v>76</v>
      </c>
      <c r="F555" s="5">
        <v>1.25</v>
      </c>
      <c r="G555" s="5">
        <v>0.0</v>
      </c>
      <c r="H555" s="5">
        <v>1.25</v>
      </c>
      <c r="I555" s="48">
        <v>41982.74837962963</v>
      </c>
      <c r="J555" s="5" t="s">
        <v>659</v>
      </c>
      <c r="K555" s="5" t="s">
        <v>451</v>
      </c>
    </row>
    <row r="556">
      <c r="A556" s="5">
        <v>250.0</v>
      </c>
      <c r="B556" s="5" t="s">
        <v>220</v>
      </c>
      <c r="C556" s="5" t="s">
        <v>1134</v>
      </c>
      <c r="D556" s="5" t="s">
        <v>163</v>
      </c>
      <c r="E556" s="5" t="s">
        <v>191</v>
      </c>
      <c r="F556" s="5">
        <v>1.5</v>
      </c>
      <c r="G556" s="5">
        <v>0.0</v>
      </c>
      <c r="H556" s="5">
        <v>0.9</v>
      </c>
      <c r="I556" s="48">
        <v>41982.47484953704</v>
      </c>
      <c r="J556" s="5" t="s">
        <v>101</v>
      </c>
      <c r="K556" s="5" t="s">
        <v>375</v>
      </c>
    </row>
    <row r="557">
      <c r="A557" s="5">
        <v>246.0</v>
      </c>
      <c r="B557" s="5" t="s">
        <v>220</v>
      </c>
      <c r="C557" s="5" t="s">
        <v>1135</v>
      </c>
      <c r="D557" s="5" t="s">
        <v>163</v>
      </c>
      <c r="E557" s="5" t="s">
        <v>191</v>
      </c>
      <c r="F557" s="5">
        <v>3.0</v>
      </c>
      <c r="G557" s="5">
        <v>2.766</v>
      </c>
      <c r="H557" s="5">
        <v>4.2333</v>
      </c>
      <c r="I557" s="48">
        <v>41980.76247685185</v>
      </c>
      <c r="J557" s="5" t="s">
        <v>101</v>
      </c>
      <c r="K557" s="5" t="s">
        <v>364</v>
      </c>
    </row>
    <row r="558">
      <c r="A558" s="5">
        <v>259.0</v>
      </c>
      <c r="B558" s="5" t="s">
        <v>220</v>
      </c>
      <c r="C558" s="5" t="s">
        <v>1137</v>
      </c>
      <c r="D558" s="5" t="s">
        <v>163</v>
      </c>
      <c r="E558" s="5" t="s">
        <v>209</v>
      </c>
      <c r="F558" s="5">
        <v>1.0</v>
      </c>
      <c r="G558" s="5">
        <v>0.0</v>
      </c>
      <c r="H558" s="5">
        <v>1.0</v>
      </c>
      <c r="I558" s="48">
        <v>41978.53744212963</v>
      </c>
      <c r="J558" s="5" t="s">
        <v>101</v>
      </c>
      <c r="K558" s="5" t="s">
        <v>172</v>
      </c>
    </row>
    <row r="559">
      <c r="A559" s="5">
        <v>258.0</v>
      </c>
      <c r="B559" s="5" t="s">
        <v>220</v>
      </c>
      <c r="C559" s="5" t="s">
        <v>1137</v>
      </c>
      <c r="D559" s="5" t="s">
        <v>163</v>
      </c>
      <c r="E559" s="5" t="s">
        <v>76</v>
      </c>
      <c r="F559" s="5">
        <v>1.0</v>
      </c>
      <c r="G559" s="5">
        <v>0.0</v>
      </c>
      <c r="H559" s="5">
        <v>1.0</v>
      </c>
      <c r="I559" s="48">
        <v>41978.53729166667</v>
      </c>
      <c r="J559" s="5" t="s">
        <v>101</v>
      </c>
      <c r="K559" s="5" t="s">
        <v>172</v>
      </c>
    </row>
    <row r="560">
      <c r="A560" s="5">
        <v>257.0</v>
      </c>
      <c r="B560" s="5" t="s">
        <v>220</v>
      </c>
      <c r="C560" s="5" t="s">
        <v>1142</v>
      </c>
      <c r="D560" s="5" t="s">
        <v>163</v>
      </c>
      <c r="E560" s="5" t="s">
        <v>211</v>
      </c>
      <c r="F560" s="5">
        <v>1.5</v>
      </c>
      <c r="G560" s="5">
        <v>0.0</v>
      </c>
      <c r="H560" s="5">
        <v>1.5</v>
      </c>
      <c r="I560" s="48">
        <v>41977.88560185185</v>
      </c>
      <c r="J560" s="5" t="s">
        <v>101</v>
      </c>
      <c r="K560" s="5" t="s">
        <v>375</v>
      </c>
    </row>
    <row r="561">
      <c r="A561" s="5">
        <v>256.0</v>
      </c>
      <c r="B561" s="5" t="s">
        <v>220</v>
      </c>
      <c r="C561" s="5" t="s">
        <v>1142</v>
      </c>
      <c r="D561" s="5" t="s">
        <v>163</v>
      </c>
      <c r="E561" s="5" t="s">
        <v>209</v>
      </c>
      <c r="F561" s="5">
        <v>1.5</v>
      </c>
      <c r="G561" s="5">
        <v>0.0</v>
      </c>
      <c r="H561" s="5">
        <v>1.5</v>
      </c>
      <c r="I561" s="48">
        <v>41977.88545138889</v>
      </c>
      <c r="J561" s="5" t="s">
        <v>101</v>
      </c>
      <c r="K561" s="5" t="s">
        <v>375</v>
      </c>
    </row>
    <row r="562">
      <c r="A562" s="5">
        <v>255.0</v>
      </c>
      <c r="B562" s="5" t="s">
        <v>220</v>
      </c>
      <c r="C562" s="5" t="s">
        <v>1142</v>
      </c>
      <c r="D562" s="5" t="s">
        <v>163</v>
      </c>
      <c r="E562" s="5" t="s">
        <v>191</v>
      </c>
      <c r="F562" s="5">
        <v>1.5</v>
      </c>
      <c r="G562" s="5">
        <v>0.0</v>
      </c>
      <c r="H562" s="5">
        <v>1.5</v>
      </c>
      <c r="I562" s="48">
        <v>41977.8853125</v>
      </c>
      <c r="J562" s="5" t="s">
        <v>101</v>
      </c>
      <c r="K562" s="5" t="s">
        <v>375</v>
      </c>
    </row>
    <row r="563">
      <c r="A563" s="5">
        <v>254.0</v>
      </c>
      <c r="B563" s="5" t="s">
        <v>220</v>
      </c>
      <c r="C563" s="5" t="s">
        <v>1142</v>
      </c>
      <c r="D563" s="5" t="s">
        <v>163</v>
      </c>
      <c r="E563" s="5" t="s">
        <v>76</v>
      </c>
      <c r="F563" s="5">
        <v>1.5</v>
      </c>
      <c r="G563" s="5">
        <v>0.0</v>
      </c>
      <c r="H563" s="5">
        <v>1.5</v>
      </c>
      <c r="I563" s="48">
        <v>41977.88512731482</v>
      </c>
      <c r="J563" s="5" t="s">
        <v>101</v>
      </c>
      <c r="K563" s="5" t="s">
        <v>375</v>
      </c>
    </row>
    <row r="564">
      <c r="A564" s="5">
        <v>27.0</v>
      </c>
      <c r="B564" s="5" t="s">
        <v>220</v>
      </c>
      <c r="C564" s="5" t="s">
        <v>1149</v>
      </c>
      <c r="D564" s="5" t="s">
        <v>163</v>
      </c>
      <c r="E564" s="5" t="s">
        <v>76</v>
      </c>
      <c r="F564" s="5"/>
      <c r="G564" s="5"/>
      <c r="H564" s="5"/>
      <c r="I564" s="48">
        <v>41977.88447916666</v>
      </c>
      <c r="J564" s="5" t="s">
        <v>659</v>
      </c>
      <c r="K564" s="5" t="s">
        <v>457</v>
      </c>
    </row>
    <row r="565">
      <c r="A565" s="5">
        <v>253.0</v>
      </c>
      <c r="B565" s="5" t="s">
        <v>220</v>
      </c>
      <c r="C565" s="5" t="s">
        <v>1150</v>
      </c>
      <c r="D565" s="5" t="s">
        <v>163</v>
      </c>
      <c r="E565" s="5" t="s">
        <v>209</v>
      </c>
      <c r="F565" s="5">
        <v>2.5</v>
      </c>
      <c r="G565" s="5">
        <v>0.0</v>
      </c>
      <c r="H565" s="5">
        <v>2.5</v>
      </c>
      <c r="I565" s="48">
        <v>41977.88261574074</v>
      </c>
      <c r="J565" s="5" t="s">
        <v>101</v>
      </c>
      <c r="K565" s="5" t="s">
        <v>375</v>
      </c>
    </row>
    <row r="566">
      <c r="A566" s="5">
        <v>252.0</v>
      </c>
      <c r="B566" s="5" t="s">
        <v>220</v>
      </c>
      <c r="C566" s="5" t="s">
        <v>1150</v>
      </c>
      <c r="D566" s="5" t="s">
        <v>163</v>
      </c>
      <c r="E566" s="5" t="s">
        <v>191</v>
      </c>
      <c r="F566" s="5">
        <v>2.5</v>
      </c>
      <c r="G566" s="5">
        <v>0.0</v>
      </c>
      <c r="H566" s="5">
        <v>2.5</v>
      </c>
      <c r="I566" s="48">
        <v>41977.882569444446</v>
      </c>
      <c r="J566" s="5" t="s">
        <v>101</v>
      </c>
      <c r="K566" s="5" t="s">
        <v>375</v>
      </c>
    </row>
    <row r="567">
      <c r="A567" s="5">
        <v>251.0</v>
      </c>
      <c r="B567" s="5" t="s">
        <v>220</v>
      </c>
      <c r="C567" s="5" t="s">
        <v>1152</v>
      </c>
      <c r="D567" s="5" t="s">
        <v>163</v>
      </c>
      <c r="E567" s="5" t="s">
        <v>76</v>
      </c>
      <c r="F567" s="5">
        <v>2.5</v>
      </c>
      <c r="G567" s="5">
        <v>0.0</v>
      </c>
      <c r="H567" s="5">
        <v>2.5</v>
      </c>
      <c r="I567" s="48">
        <v>41977.882106481484</v>
      </c>
      <c r="J567" s="5" t="s">
        <v>101</v>
      </c>
      <c r="K567" s="5" t="s">
        <v>375</v>
      </c>
    </row>
    <row r="568">
      <c r="A568" s="5">
        <v>140.0</v>
      </c>
      <c r="B568" s="5" t="s">
        <v>220</v>
      </c>
      <c r="C568" s="5" t="s">
        <v>1153</v>
      </c>
      <c r="D568" s="5" t="s">
        <v>163</v>
      </c>
      <c r="E568" s="5" t="s">
        <v>209</v>
      </c>
      <c r="F568" s="5">
        <v>2.5</v>
      </c>
      <c r="G568" s="5">
        <v>0.0</v>
      </c>
      <c r="H568" s="5">
        <v>5.37</v>
      </c>
      <c r="I568" s="48">
        <v>41975.91469907408</v>
      </c>
      <c r="J568" s="5" t="s">
        <v>101</v>
      </c>
      <c r="K568" s="5" t="s">
        <v>349</v>
      </c>
    </row>
    <row r="569">
      <c r="A569" s="5">
        <v>141.0</v>
      </c>
      <c r="B569" s="5" t="s">
        <v>220</v>
      </c>
      <c r="C569" s="5" t="s">
        <v>1153</v>
      </c>
      <c r="D569" s="5" t="s">
        <v>163</v>
      </c>
      <c r="E569" s="5" t="s">
        <v>211</v>
      </c>
      <c r="F569" s="5">
        <v>2.5</v>
      </c>
      <c r="G569" s="5">
        <v>0.0</v>
      </c>
      <c r="H569" s="5">
        <v>5.37</v>
      </c>
      <c r="I569" s="48">
        <v>41975.70104166667</v>
      </c>
      <c r="J569" s="5" t="s">
        <v>101</v>
      </c>
      <c r="K569" s="5" t="s">
        <v>349</v>
      </c>
    </row>
    <row r="570">
      <c r="A570" s="5">
        <v>138.0</v>
      </c>
      <c r="B570" s="5" t="s">
        <v>220</v>
      </c>
      <c r="C570" s="5" t="s">
        <v>1153</v>
      </c>
      <c r="D570" s="5" t="s">
        <v>163</v>
      </c>
      <c r="E570" s="5" t="s">
        <v>191</v>
      </c>
      <c r="F570" s="5">
        <v>2.5</v>
      </c>
      <c r="G570" s="5">
        <v>0.0</v>
      </c>
      <c r="H570" s="5">
        <v>5.37</v>
      </c>
      <c r="I570" s="48">
        <v>41975.70079861111</v>
      </c>
      <c r="J570" s="5" t="s">
        <v>101</v>
      </c>
      <c r="K570" s="5" t="s">
        <v>349</v>
      </c>
    </row>
    <row r="571">
      <c r="A571" s="5">
        <v>139.0</v>
      </c>
      <c r="B571" s="5" t="s">
        <v>220</v>
      </c>
      <c r="C571" s="5" t="s">
        <v>1153</v>
      </c>
      <c r="D571" s="5" t="s">
        <v>163</v>
      </c>
      <c r="E571" s="5" t="s">
        <v>76</v>
      </c>
      <c r="F571" s="5">
        <v>2.5</v>
      </c>
      <c r="G571" s="5">
        <v>0.0</v>
      </c>
      <c r="H571" s="5">
        <v>5.37</v>
      </c>
      <c r="I571" s="48">
        <v>41975.70042824074</v>
      </c>
      <c r="J571" s="5" t="s">
        <v>101</v>
      </c>
      <c r="K571" s="5" t="s">
        <v>349</v>
      </c>
    </row>
    <row r="572">
      <c r="A572" s="5">
        <v>249.0</v>
      </c>
      <c r="B572" s="5" t="s">
        <v>220</v>
      </c>
      <c r="C572" s="5" t="s">
        <v>1160</v>
      </c>
      <c r="D572" s="5" t="s">
        <v>163</v>
      </c>
      <c r="E572" s="5" t="s">
        <v>76</v>
      </c>
      <c r="F572" s="5">
        <v>1.25</v>
      </c>
      <c r="G572" s="5">
        <v>0.0</v>
      </c>
      <c r="H572" s="5">
        <v>1.25</v>
      </c>
      <c r="I572" s="48">
        <v>41974.84037037037</v>
      </c>
      <c r="J572" s="5" t="s">
        <v>495</v>
      </c>
      <c r="K572" s="5" t="s">
        <v>292</v>
      </c>
    </row>
    <row r="573">
      <c r="A573" s="5">
        <v>247.0</v>
      </c>
      <c r="B573" s="5" t="s">
        <v>220</v>
      </c>
      <c r="C573" s="5" t="s">
        <v>1161</v>
      </c>
      <c r="D573" s="5" t="s">
        <v>163</v>
      </c>
      <c r="E573" s="5" t="s">
        <v>76</v>
      </c>
      <c r="F573" s="5">
        <v>0.5</v>
      </c>
      <c r="G573" s="5">
        <v>0.0</v>
      </c>
      <c r="H573" s="5">
        <v>1.0</v>
      </c>
      <c r="I573" s="48">
        <v>41973.8178125</v>
      </c>
      <c r="J573" s="5" t="s">
        <v>101</v>
      </c>
      <c r="K573" s="5" t="s">
        <v>375</v>
      </c>
    </row>
    <row r="574">
      <c r="A574" s="5">
        <v>235.0</v>
      </c>
      <c r="B574" s="5" t="s">
        <v>220</v>
      </c>
      <c r="C574" s="5" t="s">
        <v>1163</v>
      </c>
      <c r="D574" s="5" t="s">
        <v>163</v>
      </c>
      <c r="E574" s="5" t="s">
        <v>191</v>
      </c>
      <c r="F574" s="5">
        <v>0.15</v>
      </c>
      <c r="G574" s="5">
        <v>0.0</v>
      </c>
      <c r="H574" s="5">
        <v>0.15</v>
      </c>
      <c r="I574" s="48">
        <v>41973.78349537037</v>
      </c>
      <c r="J574" s="5" t="s">
        <v>101</v>
      </c>
      <c r="K574" s="5" t="s">
        <v>364</v>
      </c>
    </row>
    <row r="575">
      <c r="A575" s="5">
        <v>245.0</v>
      </c>
      <c r="B575" s="5" t="s">
        <v>220</v>
      </c>
      <c r="C575" s="5" t="s">
        <v>1164</v>
      </c>
      <c r="D575" s="5" t="s">
        <v>163</v>
      </c>
      <c r="E575" s="5" t="s">
        <v>76</v>
      </c>
      <c r="F575" s="5">
        <v>1.0</v>
      </c>
      <c r="G575" s="5">
        <v>0.0</v>
      </c>
      <c r="H575" s="5">
        <v>2.5</v>
      </c>
      <c r="I575" s="48">
        <v>41972.78341435185</v>
      </c>
      <c r="J575" s="5" t="s">
        <v>101</v>
      </c>
      <c r="K575" s="5" t="s">
        <v>292</v>
      </c>
    </row>
    <row r="576">
      <c r="A576" s="5">
        <v>244.0</v>
      </c>
      <c r="B576" s="5" t="s">
        <v>220</v>
      </c>
      <c r="C576" s="5" t="s">
        <v>1170</v>
      </c>
      <c r="D576" s="5" t="s">
        <v>163</v>
      </c>
      <c r="E576" s="5" t="s">
        <v>76</v>
      </c>
      <c r="F576" s="5">
        <v>0.25</v>
      </c>
      <c r="G576" s="5">
        <v>0.0</v>
      </c>
      <c r="H576" s="5">
        <v>1.0</v>
      </c>
      <c r="I576" s="48">
        <v>41972.56584490741</v>
      </c>
      <c r="J576" s="5" t="s">
        <v>101</v>
      </c>
      <c r="K576" s="5" t="s">
        <v>292</v>
      </c>
    </row>
    <row r="577">
      <c r="A577" s="5">
        <v>243.0</v>
      </c>
      <c r="B577" s="5" t="s">
        <v>220</v>
      </c>
      <c r="C577" s="5" t="s">
        <v>1172</v>
      </c>
      <c r="D577" s="5" t="s">
        <v>163</v>
      </c>
      <c r="E577" s="5" t="s">
        <v>76</v>
      </c>
      <c r="F577" s="5">
        <v>0.5</v>
      </c>
      <c r="G577" s="5">
        <v>0.0</v>
      </c>
      <c r="H577" s="5">
        <v>0.75</v>
      </c>
      <c r="I577" s="48">
        <v>41972.52893518518</v>
      </c>
      <c r="J577" s="5" t="s">
        <v>101</v>
      </c>
      <c r="K577" s="5" t="s">
        <v>292</v>
      </c>
    </row>
    <row r="578">
      <c r="A578" s="5">
        <v>241.0</v>
      </c>
      <c r="B578" s="5" t="s">
        <v>220</v>
      </c>
      <c r="C578" s="5" t="s">
        <v>1173</v>
      </c>
      <c r="D578" s="5" t="s">
        <v>163</v>
      </c>
      <c r="E578" s="5" t="s">
        <v>76</v>
      </c>
      <c r="F578" s="5">
        <v>0.25</v>
      </c>
      <c r="G578" s="5">
        <v>0.0</v>
      </c>
      <c r="H578" s="5">
        <v>0.25</v>
      </c>
      <c r="I578" s="48">
        <v>41971.58361111111</v>
      </c>
      <c r="J578" s="5" t="s">
        <v>101</v>
      </c>
      <c r="K578" s="5" t="s">
        <v>283</v>
      </c>
    </row>
    <row r="579">
      <c r="A579" s="5">
        <v>242.0</v>
      </c>
      <c r="B579" s="5" t="s">
        <v>220</v>
      </c>
      <c r="C579" s="5" t="s">
        <v>1173</v>
      </c>
      <c r="D579" s="5" t="s">
        <v>163</v>
      </c>
      <c r="E579" s="5" t="s">
        <v>211</v>
      </c>
      <c r="F579" s="5">
        <v>0.25</v>
      </c>
      <c r="G579" s="5">
        <v>0.0</v>
      </c>
      <c r="H579" s="5">
        <v>0.25</v>
      </c>
      <c r="I579" s="48">
        <v>41971.58361111111</v>
      </c>
      <c r="J579" s="5" t="s">
        <v>101</v>
      </c>
      <c r="K579" s="5" t="s">
        <v>283</v>
      </c>
    </row>
    <row r="580">
      <c r="A580" s="5">
        <v>240.0</v>
      </c>
      <c r="B580" s="5" t="s">
        <v>220</v>
      </c>
      <c r="C580" s="5" t="s">
        <v>1173</v>
      </c>
      <c r="D580" s="5" t="s">
        <v>163</v>
      </c>
      <c r="E580" s="5" t="s">
        <v>209</v>
      </c>
      <c r="F580" s="5">
        <v>0.25</v>
      </c>
      <c r="G580" s="5">
        <v>0.0</v>
      </c>
      <c r="H580" s="5">
        <v>0.25</v>
      </c>
      <c r="I580" s="48">
        <v>41971.58341435185</v>
      </c>
      <c r="J580" s="5" t="s">
        <v>101</v>
      </c>
      <c r="K580" s="5" t="s">
        <v>283</v>
      </c>
    </row>
    <row r="581">
      <c r="A581" s="5">
        <v>239.0</v>
      </c>
      <c r="B581" s="5" t="s">
        <v>220</v>
      </c>
      <c r="C581" s="5" t="s">
        <v>1173</v>
      </c>
      <c r="D581" s="5" t="s">
        <v>163</v>
      </c>
      <c r="E581" s="5" t="s">
        <v>191</v>
      </c>
      <c r="F581" s="5">
        <v>0.25</v>
      </c>
      <c r="G581" s="5">
        <v>0.0</v>
      </c>
      <c r="H581" s="5">
        <v>0.25</v>
      </c>
      <c r="I581" s="48">
        <v>41971.583182870374</v>
      </c>
      <c r="J581" s="5" t="s">
        <v>101</v>
      </c>
      <c r="K581" s="5" t="s">
        <v>283</v>
      </c>
    </row>
    <row r="582">
      <c r="A582" s="5">
        <v>238.0</v>
      </c>
      <c r="B582" s="5" t="s">
        <v>220</v>
      </c>
      <c r="C582" s="5" t="s">
        <v>1178</v>
      </c>
      <c r="D582" s="5" t="s">
        <v>163</v>
      </c>
      <c r="E582" s="5" t="s">
        <v>76</v>
      </c>
      <c r="F582" s="5">
        <v>1.0</v>
      </c>
      <c r="G582" s="5">
        <v>0.0</v>
      </c>
      <c r="H582" s="5">
        <v>1.0</v>
      </c>
      <c r="I582" s="48">
        <v>41970.083657407406</v>
      </c>
      <c r="J582" s="5" t="s">
        <v>101</v>
      </c>
      <c r="K582" s="5" t="s">
        <v>292</v>
      </c>
    </row>
    <row r="583">
      <c r="A583" s="5">
        <v>237.0</v>
      </c>
      <c r="B583" s="5" t="s">
        <v>220</v>
      </c>
      <c r="C583" s="5" t="s">
        <v>1179</v>
      </c>
      <c r="D583" s="5" t="s">
        <v>163</v>
      </c>
      <c r="E583" s="5" t="s">
        <v>76</v>
      </c>
      <c r="F583" s="5">
        <v>1.0</v>
      </c>
      <c r="G583" s="5">
        <v>0.0</v>
      </c>
      <c r="H583" s="5">
        <v>1.0</v>
      </c>
      <c r="I583" s="48">
        <v>41969.08461805555</v>
      </c>
      <c r="J583" s="5" t="s">
        <v>101</v>
      </c>
      <c r="K583" s="5" t="s">
        <v>292</v>
      </c>
    </row>
    <row r="584">
      <c r="A584" s="5">
        <v>236.0</v>
      </c>
      <c r="B584" s="5" t="s">
        <v>220</v>
      </c>
      <c r="C584" s="5" t="s">
        <v>1181</v>
      </c>
      <c r="D584" s="5" t="s">
        <v>163</v>
      </c>
      <c r="E584" s="5" t="s">
        <v>76</v>
      </c>
      <c r="F584" s="5">
        <v>0.5</v>
      </c>
      <c r="G584" s="5">
        <v>0.0</v>
      </c>
      <c r="H584" s="5">
        <v>0.75</v>
      </c>
      <c r="I584" s="48">
        <v>41969.05569444445</v>
      </c>
      <c r="J584" s="5" t="s">
        <v>101</v>
      </c>
      <c r="K584" s="5" t="s">
        <v>292</v>
      </c>
    </row>
    <row r="585">
      <c r="A585" s="5">
        <v>232.0</v>
      </c>
      <c r="B585" s="5" t="s">
        <v>220</v>
      </c>
      <c r="C585" s="5" t="s">
        <v>1183</v>
      </c>
      <c r="D585" s="5" t="s">
        <v>163</v>
      </c>
      <c r="E585" s="5" t="s">
        <v>209</v>
      </c>
      <c r="F585" s="5">
        <v>0.5</v>
      </c>
      <c r="G585" s="5">
        <v>0.0</v>
      </c>
      <c r="H585" s="5">
        <v>0.75</v>
      </c>
      <c r="I585" s="48">
        <v>41968.83415509259</v>
      </c>
      <c r="J585" s="5" t="s">
        <v>101</v>
      </c>
      <c r="K585" s="5" t="s">
        <v>283</v>
      </c>
    </row>
    <row r="586">
      <c r="A586" s="5">
        <v>233.0</v>
      </c>
      <c r="B586" s="5" t="s">
        <v>220</v>
      </c>
      <c r="C586" s="5" t="s">
        <v>1183</v>
      </c>
      <c r="D586" s="5" t="s">
        <v>163</v>
      </c>
      <c r="E586" s="5" t="s">
        <v>76</v>
      </c>
      <c r="F586" s="5">
        <v>0.5</v>
      </c>
      <c r="G586" s="5">
        <v>0.0</v>
      </c>
      <c r="H586" s="5">
        <v>0.75</v>
      </c>
      <c r="I586" s="48">
        <v>41968.83415509259</v>
      </c>
      <c r="J586" s="5" t="s">
        <v>101</v>
      </c>
      <c r="K586" s="5" t="s">
        <v>283</v>
      </c>
    </row>
    <row r="587">
      <c r="A587" s="5">
        <v>234.0</v>
      </c>
      <c r="B587" s="5" t="s">
        <v>220</v>
      </c>
      <c r="C587" s="5" t="s">
        <v>1183</v>
      </c>
      <c r="D587" s="5" t="s">
        <v>163</v>
      </c>
      <c r="E587" s="5" t="s">
        <v>211</v>
      </c>
      <c r="F587" s="5">
        <v>0.5</v>
      </c>
      <c r="G587" s="5">
        <v>0.0</v>
      </c>
      <c r="H587" s="5">
        <v>0.75</v>
      </c>
      <c r="I587" s="48">
        <v>41968.83415509259</v>
      </c>
      <c r="J587" s="5" t="s">
        <v>101</v>
      </c>
      <c r="K587" s="5" t="s">
        <v>283</v>
      </c>
    </row>
    <row r="588">
      <c r="A588" s="5">
        <v>231.0</v>
      </c>
      <c r="B588" s="5" t="s">
        <v>220</v>
      </c>
      <c r="C588" s="5" t="s">
        <v>1183</v>
      </c>
      <c r="D588" s="5" t="s">
        <v>163</v>
      </c>
      <c r="E588" s="5" t="s">
        <v>191</v>
      </c>
      <c r="F588" s="5">
        <v>0.5</v>
      </c>
      <c r="G588" s="5">
        <v>0.25</v>
      </c>
      <c r="H588" s="5">
        <v>0.75</v>
      </c>
      <c r="I588" s="48">
        <v>41968.83362268518</v>
      </c>
      <c r="J588" s="5" t="s">
        <v>101</v>
      </c>
      <c r="K588" s="5" t="s">
        <v>283</v>
      </c>
    </row>
    <row r="589">
      <c r="A589" s="5">
        <v>87.0</v>
      </c>
      <c r="B589" s="5" t="s">
        <v>220</v>
      </c>
      <c r="C589" s="5" t="s">
        <v>1191</v>
      </c>
      <c r="D589" s="5" t="s">
        <v>163</v>
      </c>
      <c r="E589" s="5" t="s">
        <v>76</v>
      </c>
      <c r="F589" s="5">
        <v>2.0</v>
      </c>
      <c r="G589" s="5">
        <v>0.5</v>
      </c>
      <c r="H589" s="5">
        <v>1.5</v>
      </c>
      <c r="I589" s="48">
        <v>41968.44290509259</v>
      </c>
      <c r="J589" s="5" t="s">
        <v>101</v>
      </c>
      <c r="K589" s="5" t="s">
        <v>292</v>
      </c>
    </row>
    <row r="590">
      <c r="A590" s="5">
        <v>230.0</v>
      </c>
      <c r="B590" s="5" t="s">
        <v>220</v>
      </c>
      <c r="C590" s="5" t="s">
        <v>1192</v>
      </c>
      <c r="D590" s="5" t="s">
        <v>163</v>
      </c>
      <c r="E590" s="5" t="s">
        <v>76</v>
      </c>
      <c r="F590" s="5">
        <v>0.5</v>
      </c>
      <c r="G590" s="5">
        <v>0.0</v>
      </c>
      <c r="H590" s="5">
        <v>0.5</v>
      </c>
      <c r="I590" s="48">
        <v>41968.066516203704</v>
      </c>
      <c r="J590" s="5" t="s">
        <v>101</v>
      </c>
      <c r="K590" s="5" t="s">
        <v>292</v>
      </c>
    </row>
    <row r="591">
      <c r="A591" s="5">
        <v>224.0</v>
      </c>
      <c r="B591" s="5" t="s">
        <v>220</v>
      </c>
      <c r="C591" s="5" t="s">
        <v>1193</v>
      </c>
      <c r="D591" s="5" t="s">
        <v>163</v>
      </c>
      <c r="E591" s="5" t="s">
        <v>76</v>
      </c>
      <c r="F591" s="5">
        <v>1.0</v>
      </c>
      <c r="G591" s="5">
        <v>0.0</v>
      </c>
      <c r="H591" s="5">
        <v>1.0</v>
      </c>
      <c r="I591" s="48">
        <v>41968.00821759259</v>
      </c>
      <c r="J591" s="5" t="s">
        <v>101</v>
      </c>
      <c r="K591" s="5" t="s">
        <v>292</v>
      </c>
    </row>
    <row r="592">
      <c r="A592" s="5">
        <v>229.0</v>
      </c>
      <c r="B592" s="5" t="s">
        <v>220</v>
      </c>
      <c r="C592" s="5" t="s">
        <v>1194</v>
      </c>
      <c r="D592" s="5" t="s">
        <v>163</v>
      </c>
      <c r="E592" s="5" t="s">
        <v>76</v>
      </c>
      <c r="F592" s="5">
        <v>0.5</v>
      </c>
      <c r="G592" s="5">
        <v>0.0</v>
      </c>
      <c r="H592" s="5">
        <v>0.5</v>
      </c>
      <c r="I592" s="48">
        <v>41967.479537037034</v>
      </c>
      <c r="J592" s="5" t="s">
        <v>101</v>
      </c>
      <c r="K592" s="5" t="s">
        <v>292</v>
      </c>
    </row>
    <row r="593">
      <c r="A593" s="5">
        <v>223.0</v>
      </c>
      <c r="B593" s="5" t="s">
        <v>220</v>
      </c>
      <c r="C593" s="5" t="s">
        <v>1195</v>
      </c>
      <c r="D593" s="5" t="s">
        <v>163</v>
      </c>
      <c r="E593" s="5" t="s">
        <v>209</v>
      </c>
      <c r="F593" s="5">
        <v>1.0</v>
      </c>
      <c r="G593" s="5">
        <v>0.0</v>
      </c>
      <c r="H593" s="5">
        <v>2.0</v>
      </c>
      <c r="I593" s="48">
        <v>41964.89685185185</v>
      </c>
      <c r="J593" s="5" t="s">
        <v>101</v>
      </c>
      <c r="K593" s="5" t="s">
        <v>283</v>
      </c>
    </row>
    <row r="594">
      <c r="A594" s="5">
        <v>222.0</v>
      </c>
      <c r="B594" s="5" t="s">
        <v>220</v>
      </c>
      <c r="C594" s="5" t="s">
        <v>1195</v>
      </c>
      <c r="D594" s="5" t="s">
        <v>163</v>
      </c>
      <c r="E594" s="5" t="s">
        <v>76</v>
      </c>
      <c r="F594" s="5">
        <v>1.0</v>
      </c>
      <c r="G594" s="5">
        <v>0.0</v>
      </c>
      <c r="H594" s="5">
        <v>2.0</v>
      </c>
      <c r="I594" s="48">
        <v>41964.89679398148</v>
      </c>
      <c r="J594" s="5" t="s">
        <v>101</v>
      </c>
      <c r="K594" s="5" t="s">
        <v>283</v>
      </c>
    </row>
    <row r="595">
      <c r="A595" s="5">
        <v>221.0</v>
      </c>
      <c r="B595" s="5" t="s">
        <v>220</v>
      </c>
      <c r="C595" s="5" t="s">
        <v>1195</v>
      </c>
      <c r="D595" s="5" t="s">
        <v>163</v>
      </c>
      <c r="E595" s="5" t="s">
        <v>191</v>
      </c>
      <c r="F595" s="5">
        <v>1.0</v>
      </c>
      <c r="G595" s="5">
        <v>0.0</v>
      </c>
      <c r="H595" s="5">
        <v>2.0</v>
      </c>
      <c r="I595" s="48">
        <v>41964.89659722222</v>
      </c>
      <c r="J595" s="5" t="s">
        <v>101</v>
      </c>
      <c r="K595" s="5" t="s">
        <v>283</v>
      </c>
    </row>
    <row r="596">
      <c r="A596" s="5">
        <v>119.0</v>
      </c>
      <c r="B596" s="5" t="s">
        <v>220</v>
      </c>
      <c r="C596" s="5" t="s">
        <v>1132</v>
      </c>
      <c r="D596" s="5" t="s">
        <v>163</v>
      </c>
      <c r="E596" s="5" t="s">
        <v>209</v>
      </c>
      <c r="F596" s="5">
        <v>1.25</v>
      </c>
      <c r="G596" s="5">
        <v>0.0</v>
      </c>
      <c r="H596" s="5">
        <v>1.25</v>
      </c>
      <c r="I596" s="48">
        <v>41964.723958333336</v>
      </c>
      <c r="J596" s="5" t="s">
        <v>101</v>
      </c>
      <c r="K596" s="5" t="s">
        <v>451</v>
      </c>
    </row>
    <row r="597">
      <c r="A597" s="5">
        <v>228.0</v>
      </c>
      <c r="B597" s="5" t="s">
        <v>220</v>
      </c>
      <c r="C597" s="5" t="s">
        <v>1201</v>
      </c>
      <c r="D597" s="5" t="s">
        <v>163</v>
      </c>
      <c r="E597" s="5" t="s">
        <v>211</v>
      </c>
      <c r="F597" s="5">
        <v>2.0</v>
      </c>
      <c r="G597" s="5">
        <v>0.0</v>
      </c>
      <c r="H597" s="5">
        <v>2.25</v>
      </c>
      <c r="I597" s="48">
        <v>41964.72336805556</v>
      </c>
      <c r="J597" s="5" t="s">
        <v>101</v>
      </c>
      <c r="K597" s="5" t="s">
        <v>172</v>
      </c>
    </row>
    <row r="598">
      <c r="A598" s="5">
        <v>227.0</v>
      </c>
      <c r="B598" s="5" t="s">
        <v>220</v>
      </c>
      <c r="C598" s="5" t="s">
        <v>1201</v>
      </c>
      <c r="D598" s="5" t="s">
        <v>163</v>
      </c>
      <c r="E598" s="5" t="s">
        <v>209</v>
      </c>
      <c r="F598" s="5">
        <v>2.0</v>
      </c>
      <c r="G598" s="5">
        <v>0.0</v>
      </c>
      <c r="H598" s="5">
        <v>2.25</v>
      </c>
      <c r="I598" s="48">
        <v>41964.72275462963</v>
      </c>
      <c r="J598" s="5" t="s">
        <v>101</v>
      </c>
      <c r="K598" s="5" t="s">
        <v>172</v>
      </c>
    </row>
    <row r="599">
      <c r="A599" s="5">
        <v>226.0</v>
      </c>
      <c r="B599" s="5" t="s">
        <v>220</v>
      </c>
      <c r="C599" s="5" t="s">
        <v>1201</v>
      </c>
      <c r="D599" s="5" t="s">
        <v>163</v>
      </c>
      <c r="E599" s="5" t="s">
        <v>76</v>
      </c>
      <c r="F599" s="5">
        <v>2.0</v>
      </c>
      <c r="G599" s="5">
        <v>0.0</v>
      </c>
      <c r="H599" s="5">
        <v>2.25</v>
      </c>
      <c r="I599" s="48">
        <v>41964.72273148148</v>
      </c>
      <c r="J599" s="5" t="s">
        <v>101</v>
      </c>
      <c r="K599" s="5" t="s">
        <v>172</v>
      </c>
    </row>
    <row r="600">
      <c r="A600" s="5">
        <v>225.0</v>
      </c>
      <c r="B600" s="5" t="s">
        <v>220</v>
      </c>
      <c r="C600" s="5" t="s">
        <v>1201</v>
      </c>
      <c r="D600" s="5" t="s">
        <v>163</v>
      </c>
      <c r="E600" s="5" t="s">
        <v>191</v>
      </c>
      <c r="F600" s="5">
        <v>2.0</v>
      </c>
      <c r="G600" s="5">
        <v>0.0</v>
      </c>
      <c r="H600" s="5">
        <v>2.25</v>
      </c>
      <c r="I600" s="48">
        <v>41964.72258101852</v>
      </c>
      <c r="J600" s="5" t="s">
        <v>101</v>
      </c>
      <c r="K600" s="5" t="s">
        <v>172</v>
      </c>
    </row>
    <row r="601">
      <c r="A601" s="5">
        <v>220.0</v>
      </c>
      <c r="B601" s="5" t="s">
        <v>220</v>
      </c>
      <c r="C601" s="5" t="s">
        <v>1192</v>
      </c>
      <c r="D601" s="5" t="s">
        <v>163</v>
      </c>
      <c r="E601" s="5" t="s">
        <v>76</v>
      </c>
      <c r="F601" s="5">
        <v>0.5</v>
      </c>
      <c r="G601" s="5">
        <v>0.0</v>
      </c>
      <c r="H601" s="5">
        <v>0.75</v>
      </c>
      <c r="I601" s="48">
        <v>41964.04704861111</v>
      </c>
      <c r="J601" s="5" t="s">
        <v>101</v>
      </c>
      <c r="K601" s="5" t="s">
        <v>292</v>
      </c>
    </row>
    <row r="602">
      <c r="A602" s="5">
        <v>219.0</v>
      </c>
      <c r="B602" s="5" t="s">
        <v>220</v>
      </c>
      <c r="C602" s="5" t="s">
        <v>1205</v>
      </c>
      <c r="D602" s="5" t="s">
        <v>163</v>
      </c>
      <c r="E602" s="5" t="s">
        <v>209</v>
      </c>
      <c r="F602" s="5">
        <v>3.0</v>
      </c>
      <c r="G602" s="5">
        <v>0.0</v>
      </c>
      <c r="H602" s="5">
        <v>3.0</v>
      </c>
      <c r="I602" s="48">
        <v>41964.0325</v>
      </c>
      <c r="J602" s="5" t="s">
        <v>101</v>
      </c>
      <c r="K602" s="5" t="s">
        <v>292</v>
      </c>
    </row>
    <row r="603">
      <c r="A603" s="5">
        <v>218.0</v>
      </c>
      <c r="B603" s="5" t="s">
        <v>220</v>
      </c>
      <c r="C603" s="5" t="s">
        <v>1206</v>
      </c>
      <c r="D603" s="5" t="s">
        <v>163</v>
      </c>
      <c r="E603" s="5" t="s">
        <v>76</v>
      </c>
      <c r="F603" s="5">
        <v>1.0</v>
      </c>
      <c r="G603" s="5">
        <v>0.0</v>
      </c>
      <c r="H603" s="5">
        <v>1.0</v>
      </c>
      <c r="I603" s="48">
        <v>41964.01283564815</v>
      </c>
      <c r="J603" s="5" t="s">
        <v>101</v>
      </c>
      <c r="K603" s="5" t="s">
        <v>292</v>
      </c>
    </row>
    <row r="604">
      <c r="A604" s="5">
        <v>212.0</v>
      </c>
      <c r="B604" s="5" t="s">
        <v>220</v>
      </c>
      <c r="C604" s="5" t="s">
        <v>717</v>
      </c>
      <c r="D604" s="5" t="s">
        <v>163</v>
      </c>
      <c r="E604" s="5" t="s">
        <v>191</v>
      </c>
      <c r="F604" s="5">
        <v>1.75</v>
      </c>
      <c r="G604" s="5">
        <v>0.0</v>
      </c>
      <c r="H604" s="5">
        <v>2.5</v>
      </c>
      <c r="I604" s="48">
        <v>41963.83552083333</v>
      </c>
      <c r="J604" s="5" t="s">
        <v>101</v>
      </c>
      <c r="K604" s="5" t="s">
        <v>349</v>
      </c>
    </row>
    <row r="605">
      <c r="A605" s="5">
        <v>214.0</v>
      </c>
      <c r="B605" s="5" t="s">
        <v>220</v>
      </c>
      <c r="C605" s="5" t="s">
        <v>717</v>
      </c>
      <c r="D605" s="5" t="s">
        <v>163</v>
      </c>
      <c r="E605" s="5" t="s">
        <v>209</v>
      </c>
      <c r="F605" s="5">
        <v>1.75</v>
      </c>
      <c r="G605" s="5">
        <v>0.0</v>
      </c>
      <c r="H605" s="5">
        <v>2.5</v>
      </c>
      <c r="I605" s="48">
        <v>41963.83540509259</v>
      </c>
      <c r="J605" s="5" t="s">
        <v>101</v>
      </c>
      <c r="K605" s="5" t="s">
        <v>349</v>
      </c>
    </row>
    <row r="606">
      <c r="A606" s="5">
        <v>215.0</v>
      </c>
      <c r="B606" s="5" t="s">
        <v>220</v>
      </c>
      <c r="C606" s="5" t="s">
        <v>717</v>
      </c>
      <c r="D606" s="5" t="s">
        <v>163</v>
      </c>
      <c r="E606" s="5" t="s">
        <v>211</v>
      </c>
      <c r="F606" s="5">
        <v>1.75</v>
      </c>
      <c r="G606" s="5">
        <v>0.0</v>
      </c>
      <c r="H606" s="5">
        <v>2.5</v>
      </c>
      <c r="I606" s="48">
        <v>41963.83534722222</v>
      </c>
      <c r="J606" s="5" t="s">
        <v>101</v>
      </c>
      <c r="K606" s="5" t="s">
        <v>349</v>
      </c>
    </row>
    <row r="607">
      <c r="A607" s="5">
        <v>213.0</v>
      </c>
      <c r="B607" s="5" t="s">
        <v>220</v>
      </c>
      <c r="C607" s="5" t="s">
        <v>717</v>
      </c>
      <c r="D607" s="5" t="s">
        <v>163</v>
      </c>
      <c r="E607" s="5" t="s">
        <v>76</v>
      </c>
      <c r="F607" s="5">
        <v>1.75</v>
      </c>
      <c r="G607" s="5">
        <v>0.0</v>
      </c>
      <c r="H607" s="5">
        <v>2.5</v>
      </c>
      <c r="I607" s="48">
        <v>41963.835173611114</v>
      </c>
      <c r="J607" s="5" t="s">
        <v>101</v>
      </c>
      <c r="K607" s="5" t="s">
        <v>349</v>
      </c>
    </row>
    <row r="608">
      <c r="A608" s="5">
        <v>104.0</v>
      </c>
      <c r="B608" s="5" t="s">
        <v>220</v>
      </c>
      <c r="C608" s="5" t="s">
        <v>1207</v>
      </c>
      <c r="D608" s="5" t="s">
        <v>163</v>
      </c>
      <c r="E608" s="5" t="s">
        <v>211</v>
      </c>
      <c r="F608" s="5">
        <v>1.25</v>
      </c>
      <c r="G608" s="5">
        <v>0.0</v>
      </c>
      <c r="H608" s="5">
        <v>1.25</v>
      </c>
      <c r="I608" s="48">
        <v>41963.83324074074</v>
      </c>
      <c r="J608" s="5" t="s">
        <v>101</v>
      </c>
      <c r="K608" s="5" t="s">
        <v>292</v>
      </c>
    </row>
    <row r="609">
      <c r="A609" s="5">
        <v>170.0</v>
      </c>
      <c r="B609" s="5" t="s">
        <v>220</v>
      </c>
      <c r="C609" s="5" t="s">
        <v>1208</v>
      </c>
      <c r="D609" s="5" t="s">
        <v>163</v>
      </c>
      <c r="E609" s="5" t="s">
        <v>211</v>
      </c>
      <c r="F609" s="5">
        <v>1.5</v>
      </c>
      <c r="G609" s="5">
        <v>0.0</v>
      </c>
      <c r="H609" s="5">
        <v>1.5</v>
      </c>
      <c r="I609" s="48">
        <v>41962.761967592596</v>
      </c>
      <c r="J609" s="5" t="s">
        <v>101</v>
      </c>
      <c r="K609" s="5" t="s">
        <v>283</v>
      </c>
    </row>
    <row r="610">
      <c r="A610" s="5">
        <v>169.0</v>
      </c>
      <c r="B610" s="5" t="s">
        <v>220</v>
      </c>
      <c r="C610" s="5" t="s">
        <v>1208</v>
      </c>
      <c r="D610" s="5" t="s">
        <v>163</v>
      </c>
      <c r="E610" s="5" t="s">
        <v>76</v>
      </c>
      <c r="F610" s="5">
        <v>1.5</v>
      </c>
      <c r="G610" s="5">
        <v>0.0</v>
      </c>
      <c r="H610" s="5">
        <v>1.5</v>
      </c>
      <c r="I610" s="48">
        <v>41962.76190972222</v>
      </c>
      <c r="J610" s="5" t="s">
        <v>101</v>
      </c>
      <c r="K610" s="5" t="s">
        <v>283</v>
      </c>
    </row>
    <row r="611">
      <c r="A611" s="5">
        <v>168.0</v>
      </c>
      <c r="B611" s="5" t="s">
        <v>220</v>
      </c>
      <c r="C611" s="5" t="s">
        <v>1208</v>
      </c>
      <c r="D611" s="5" t="s">
        <v>163</v>
      </c>
      <c r="E611" s="5" t="s">
        <v>209</v>
      </c>
      <c r="F611" s="5">
        <v>1.5</v>
      </c>
      <c r="G611" s="5">
        <v>0.0</v>
      </c>
      <c r="H611" s="5">
        <v>2.0</v>
      </c>
      <c r="I611" s="48">
        <v>41962.761712962965</v>
      </c>
      <c r="J611" s="5" t="s">
        <v>101</v>
      </c>
      <c r="K611" s="5" t="s">
        <v>283</v>
      </c>
    </row>
    <row r="612">
      <c r="A612" s="5">
        <v>167.0</v>
      </c>
      <c r="B612" s="5" t="s">
        <v>220</v>
      </c>
      <c r="C612" s="5" t="s">
        <v>1208</v>
      </c>
      <c r="D612" s="5" t="s">
        <v>163</v>
      </c>
      <c r="E612" s="5" t="s">
        <v>191</v>
      </c>
      <c r="F612" s="5">
        <v>1.5</v>
      </c>
      <c r="G612" s="5">
        <v>0.0</v>
      </c>
      <c r="H612" s="5">
        <v>1.5</v>
      </c>
      <c r="I612" s="48">
        <v>41962.761608796296</v>
      </c>
      <c r="J612" s="5" t="s">
        <v>101</v>
      </c>
      <c r="K612" s="5" t="s">
        <v>283</v>
      </c>
    </row>
    <row r="613">
      <c r="A613" s="5">
        <v>126.0</v>
      </c>
      <c r="B613" s="5" t="s">
        <v>220</v>
      </c>
      <c r="C613" s="5" t="s">
        <v>1211</v>
      </c>
      <c r="D613" s="5" t="s">
        <v>163</v>
      </c>
      <c r="E613" s="5" t="s">
        <v>76</v>
      </c>
      <c r="F613" s="5">
        <v>1.25</v>
      </c>
      <c r="G613" s="5">
        <v>0.0</v>
      </c>
      <c r="H613" s="5">
        <v>1.5</v>
      </c>
      <c r="I613" s="48">
        <v>41962.760405092595</v>
      </c>
      <c r="J613" s="5" t="s">
        <v>101</v>
      </c>
      <c r="K613" s="5" t="s">
        <v>283</v>
      </c>
    </row>
    <row r="614">
      <c r="A614" s="5">
        <v>193.0</v>
      </c>
      <c r="B614" s="5" t="s">
        <v>220</v>
      </c>
      <c r="C614" s="5" t="s">
        <v>1212</v>
      </c>
      <c r="D614" s="5" t="s">
        <v>163</v>
      </c>
      <c r="E614" s="5" t="s">
        <v>191</v>
      </c>
      <c r="F614" s="5">
        <v>0.5</v>
      </c>
      <c r="G614" s="5">
        <v>0.0</v>
      </c>
      <c r="H614" s="5">
        <v>1.0</v>
      </c>
      <c r="I614" s="48">
        <v>41962.75650462963</v>
      </c>
      <c r="J614" s="5" t="s">
        <v>101</v>
      </c>
      <c r="K614" s="5" t="s">
        <v>292</v>
      </c>
    </row>
    <row r="615">
      <c r="A615" s="5">
        <v>166.0</v>
      </c>
      <c r="B615" s="5" t="s">
        <v>220</v>
      </c>
      <c r="C615" s="5" t="s">
        <v>1215</v>
      </c>
      <c r="D615" s="5" t="s">
        <v>163</v>
      </c>
      <c r="E615" s="5" t="s">
        <v>76</v>
      </c>
      <c r="F615" s="5">
        <v>0.5</v>
      </c>
      <c r="G615" s="5">
        <v>0.0</v>
      </c>
      <c r="H615" s="5">
        <v>0.5</v>
      </c>
      <c r="I615" s="48">
        <v>41962.60427083333</v>
      </c>
      <c r="J615" s="5" t="s">
        <v>101</v>
      </c>
      <c r="K615" s="5" t="s">
        <v>292</v>
      </c>
    </row>
    <row r="616">
      <c r="A616" s="5">
        <v>144.0</v>
      </c>
      <c r="B616" s="5" t="s">
        <v>220</v>
      </c>
      <c r="C616" s="5" t="s">
        <v>1216</v>
      </c>
      <c r="D616" s="5" t="s">
        <v>163</v>
      </c>
      <c r="E616" s="5" t="s">
        <v>191</v>
      </c>
      <c r="F616" s="5">
        <v>0.5</v>
      </c>
      <c r="G616" s="5">
        <v>0.0</v>
      </c>
      <c r="H616" s="5">
        <v>1.0</v>
      </c>
      <c r="I616" s="48">
        <v>41962.49086805555</v>
      </c>
      <c r="J616" s="5" t="s">
        <v>101</v>
      </c>
      <c r="K616" s="5" t="s">
        <v>292</v>
      </c>
    </row>
    <row r="617">
      <c r="A617" s="5">
        <v>17.0</v>
      </c>
      <c r="B617" s="5" t="s">
        <v>220</v>
      </c>
      <c r="C617" s="5" t="s">
        <v>1219</v>
      </c>
      <c r="D617" s="5" t="s">
        <v>163</v>
      </c>
      <c r="E617" s="5" t="s">
        <v>211</v>
      </c>
      <c r="F617" s="5">
        <v>1.0</v>
      </c>
      <c r="G617" s="5">
        <v>0.0</v>
      </c>
      <c r="H617" s="5">
        <v>1.0</v>
      </c>
      <c r="I617" s="48">
        <v>41962.47736111111</v>
      </c>
      <c r="J617" s="5" t="s">
        <v>101</v>
      </c>
      <c r="K617" s="5" t="s">
        <v>292</v>
      </c>
    </row>
    <row r="618">
      <c r="A618" s="5">
        <v>83.0</v>
      </c>
      <c r="B618" s="5" t="s">
        <v>220</v>
      </c>
      <c r="C618" s="5" t="s">
        <v>1221</v>
      </c>
      <c r="D618" s="5" t="s">
        <v>163</v>
      </c>
      <c r="E618" s="5" t="s">
        <v>211</v>
      </c>
      <c r="F618" s="5">
        <v>4.0</v>
      </c>
      <c r="G618" s="5">
        <v>0.0</v>
      </c>
      <c r="H618" s="5">
        <v>4.0</v>
      </c>
      <c r="I618" s="48">
        <v>41962.477060185185</v>
      </c>
      <c r="J618" s="5" t="s">
        <v>101</v>
      </c>
      <c r="K618" s="5" t="s">
        <v>468</v>
      </c>
    </row>
    <row r="619">
      <c r="A619" s="5">
        <v>120.0</v>
      </c>
      <c r="B619" s="5" t="s">
        <v>220</v>
      </c>
      <c r="C619" s="5" t="s">
        <v>1132</v>
      </c>
      <c r="D619" s="5" t="s">
        <v>163</v>
      </c>
      <c r="E619" s="5" t="s">
        <v>211</v>
      </c>
      <c r="F619" s="5">
        <v>1.25</v>
      </c>
      <c r="G619" s="5">
        <v>0.0</v>
      </c>
      <c r="H619" s="5">
        <v>1.25</v>
      </c>
      <c r="I619" s="48">
        <v>41962.47638888889</v>
      </c>
      <c r="J619" s="5" t="s">
        <v>101</v>
      </c>
      <c r="K619" s="5" t="s">
        <v>451</v>
      </c>
    </row>
    <row r="620">
      <c r="A620" s="5">
        <v>145.0</v>
      </c>
      <c r="B620" s="5" t="s">
        <v>220</v>
      </c>
      <c r="C620" s="5" t="s">
        <v>1181</v>
      </c>
      <c r="D620" s="5" t="s">
        <v>163</v>
      </c>
      <c r="E620" s="5" t="s">
        <v>76</v>
      </c>
      <c r="F620" s="5">
        <v>0.5</v>
      </c>
      <c r="G620" s="5">
        <v>0.0</v>
      </c>
      <c r="H620" s="5">
        <v>0.75</v>
      </c>
      <c r="I620" s="48">
        <v>41961.860625</v>
      </c>
      <c r="J620" s="5" t="s">
        <v>101</v>
      </c>
      <c r="K620" s="5" t="s">
        <v>292</v>
      </c>
    </row>
    <row r="621">
      <c r="A621" s="5">
        <v>127.0</v>
      </c>
      <c r="B621" s="5" t="s">
        <v>220</v>
      </c>
      <c r="C621" s="5" t="s">
        <v>1211</v>
      </c>
      <c r="D621" s="5" t="s">
        <v>163</v>
      </c>
      <c r="E621" s="5" t="s">
        <v>209</v>
      </c>
      <c r="F621" s="5">
        <v>1.25</v>
      </c>
      <c r="G621" s="5">
        <v>0.0</v>
      </c>
      <c r="H621" s="5">
        <v>2.0</v>
      </c>
      <c r="I621" s="48">
        <v>41961.820381944446</v>
      </c>
      <c r="J621" s="5" t="s">
        <v>101</v>
      </c>
      <c r="K621" s="5" t="s">
        <v>283</v>
      </c>
    </row>
    <row r="622">
      <c r="A622" s="5">
        <v>128.0</v>
      </c>
      <c r="B622" s="5" t="s">
        <v>220</v>
      </c>
      <c r="C622" s="5" t="s">
        <v>1211</v>
      </c>
      <c r="D622" s="5" t="s">
        <v>163</v>
      </c>
      <c r="E622" s="5" t="s">
        <v>211</v>
      </c>
      <c r="F622" s="5">
        <v>1.25</v>
      </c>
      <c r="G622" s="5">
        <v>0.0</v>
      </c>
      <c r="H622" s="5">
        <v>1.5</v>
      </c>
      <c r="I622" s="48">
        <v>41961.820381944446</v>
      </c>
      <c r="J622" s="5" t="s">
        <v>101</v>
      </c>
      <c r="K622" s="5" t="s">
        <v>283</v>
      </c>
    </row>
    <row r="623">
      <c r="A623" s="5">
        <v>125.0</v>
      </c>
      <c r="B623" s="5" t="s">
        <v>220</v>
      </c>
      <c r="C623" s="5" t="s">
        <v>1211</v>
      </c>
      <c r="D623" s="5" t="s">
        <v>163</v>
      </c>
      <c r="E623" s="5" t="s">
        <v>191</v>
      </c>
      <c r="F623" s="5">
        <v>1.25</v>
      </c>
      <c r="G623" s="5">
        <v>0.0</v>
      </c>
      <c r="H623" s="5">
        <v>1.75</v>
      </c>
      <c r="I623" s="48">
        <v>41961.81804398148</v>
      </c>
      <c r="J623" s="5" t="s">
        <v>101</v>
      </c>
      <c r="K623" s="5" t="s">
        <v>283</v>
      </c>
    </row>
    <row r="624">
      <c r="A624" s="5">
        <v>124.0</v>
      </c>
      <c r="B624" s="5" t="s">
        <v>220</v>
      </c>
      <c r="C624" s="5" t="s">
        <v>1223</v>
      </c>
      <c r="D624" s="5" t="s">
        <v>163</v>
      </c>
      <c r="E624" s="5" t="s">
        <v>191</v>
      </c>
      <c r="F624" s="5">
        <v>0.75</v>
      </c>
      <c r="G624" s="5">
        <v>0.0</v>
      </c>
      <c r="H624" s="5">
        <v>1.0</v>
      </c>
      <c r="I624" s="48">
        <v>41960.81988425926</v>
      </c>
      <c r="J624" s="5" t="s">
        <v>101</v>
      </c>
      <c r="K624" s="5" t="s">
        <v>375</v>
      </c>
    </row>
    <row r="625">
      <c r="A625" s="5">
        <v>121.0</v>
      </c>
      <c r="B625" s="5" t="s">
        <v>220</v>
      </c>
      <c r="C625" s="5" t="s">
        <v>1132</v>
      </c>
      <c r="D625" s="5" t="s">
        <v>163</v>
      </c>
      <c r="E625" s="5" t="s">
        <v>191</v>
      </c>
      <c r="F625" s="5">
        <v>1.25</v>
      </c>
      <c r="G625" s="5">
        <v>0.0</v>
      </c>
      <c r="H625" s="5">
        <v>1.25</v>
      </c>
      <c r="I625" s="48">
        <v>41960.78907407408</v>
      </c>
      <c r="J625" s="5" t="s">
        <v>101</v>
      </c>
      <c r="K625" s="5" t="s">
        <v>451</v>
      </c>
    </row>
    <row r="626">
      <c r="A626" s="5">
        <v>73.0</v>
      </c>
      <c r="B626" s="5" t="s">
        <v>220</v>
      </c>
      <c r="C626" s="5" t="s">
        <v>1224</v>
      </c>
      <c r="D626" s="5" t="s">
        <v>163</v>
      </c>
      <c r="E626" s="5" t="s">
        <v>76</v>
      </c>
      <c r="F626" s="5">
        <v>1.5</v>
      </c>
      <c r="G626" s="5">
        <v>0.0</v>
      </c>
      <c r="H626" s="5">
        <v>2.0</v>
      </c>
      <c r="I626" s="48">
        <v>41959.76969907407</v>
      </c>
      <c r="J626" s="5" t="s">
        <v>101</v>
      </c>
      <c r="K626" s="5" t="s">
        <v>292</v>
      </c>
    </row>
    <row r="627">
      <c r="A627" s="5">
        <v>41.0</v>
      </c>
      <c r="B627" s="5" t="s">
        <v>220</v>
      </c>
      <c r="C627" s="5" t="s">
        <v>1225</v>
      </c>
      <c r="D627" s="5" t="s">
        <v>163</v>
      </c>
      <c r="E627" s="5" t="s">
        <v>76</v>
      </c>
      <c r="F627" s="5">
        <v>6.0</v>
      </c>
      <c r="G627" s="5">
        <v>0.0</v>
      </c>
      <c r="H627" s="5">
        <v>6.25</v>
      </c>
      <c r="I627" s="48">
        <v>41957.66863425926</v>
      </c>
      <c r="J627" s="5" t="s">
        <v>101</v>
      </c>
      <c r="K627" s="5" t="s">
        <v>292</v>
      </c>
    </row>
    <row r="628">
      <c r="A628" s="5">
        <v>117.0</v>
      </c>
      <c r="B628" s="5" t="s">
        <v>220</v>
      </c>
      <c r="C628" s="5" t="s">
        <v>1227</v>
      </c>
      <c r="D628" s="5" t="s">
        <v>163</v>
      </c>
      <c r="E628" s="5" t="s">
        <v>76</v>
      </c>
      <c r="F628" s="5">
        <v>2.5</v>
      </c>
      <c r="G628" s="5">
        <v>0.0</v>
      </c>
      <c r="H628" s="5">
        <v>2.5</v>
      </c>
      <c r="I628" s="48">
        <v>41956.67597222222</v>
      </c>
      <c r="J628" s="5" t="s">
        <v>101</v>
      </c>
      <c r="K628" s="5" t="s">
        <v>456</v>
      </c>
    </row>
    <row r="629">
      <c r="A629" s="5">
        <v>122.0</v>
      </c>
      <c r="B629" s="5" t="s">
        <v>220</v>
      </c>
      <c r="C629" s="5" t="s">
        <v>1229</v>
      </c>
      <c r="D629" s="5" t="s">
        <v>163</v>
      </c>
      <c r="E629" s="5" t="s">
        <v>209</v>
      </c>
      <c r="F629" s="5">
        <v>1.25</v>
      </c>
      <c r="G629" s="5">
        <v>0.0</v>
      </c>
      <c r="H629" s="5">
        <v>1.25</v>
      </c>
      <c r="I629" s="48">
        <v>41956.673726851855</v>
      </c>
      <c r="J629" s="5" t="s">
        <v>101</v>
      </c>
      <c r="K629" s="5" t="s">
        <v>456</v>
      </c>
    </row>
    <row r="630">
      <c r="A630" s="5">
        <v>116.0</v>
      </c>
      <c r="B630" s="5" t="s">
        <v>220</v>
      </c>
      <c r="C630" s="5" t="s">
        <v>1227</v>
      </c>
      <c r="D630" s="5" t="s">
        <v>163</v>
      </c>
      <c r="E630" s="5" t="s">
        <v>191</v>
      </c>
      <c r="F630" s="5">
        <v>2.5</v>
      </c>
      <c r="G630" s="5">
        <v>0.0</v>
      </c>
      <c r="H630" s="5">
        <v>3.25</v>
      </c>
      <c r="I630" s="48">
        <v>41956.66931712963</v>
      </c>
      <c r="J630" s="5" t="s">
        <v>101</v>
      </c>
      <c r="K630" s="5" t="s">
        <v>456</v>
      </c>
    </row>
    <row r="631">
      <c r="A631" s="5">
        <v>101.0</v>
      </c>
      <c r="B631" s="5" t="s">
        <v>220</v>
      </c>
      <c r="C631" s="5" t="s">
        <v>1207</v>
      </c>
      <c r="D631" s="5" t="s">
        <v>163</v>
      </c>
      <c r="E631" s="5" t="s">
        <v>76</v>
      </c>
      <c r="F631" s="5">
        <v>1.25</v>
      </c>
      <c r="G631" s="5">
        <v>0.0</v>
      </c>
      <c r="H631" s="5">
        <v>1.25</v>
      </c>
      <c r="I631" s="48">
        <v>41956.590520833335</v>
      </c>
      <c r="J631" s="5" t="s">
        <v>101</v>
      </c>
      <c r="K631" s="5" t="s">
        <v>292</v>
      </c>
    </row>
    <row r="632">
      <c r="A632" s="5">
        <v>35.0</v>
      </c>
      <c r="B632" s="5" t="s">
        <v>492</v>
      </c>
      <c r="C632" s="5" t="s">
        <v>1236</v>
      </c>
      <c r="D632" s="5" t="s">
        <v>163</v>
      </c>
      <c r="E632" s="5" t="s">
        <v>191</v>
      </c>
      <c r="F632" s="5"/>
      <c r="G632" s="5"/>
      <c r="H632" s="5"/>
      <c r="I632" s="48">
        <v>41956.4971875</v>
      </c>
      <c r="J632" s="5" t="s">
        <v>659</v>
      </c>
      <c r="K632" s="5"/>
    </row>
    <row r="633">
      <c r="A633" s="5">
        <v>114.0</v>
      </c>
      <c r="B633" s="5" t="s">
        <v>220</v>
      </c>
      <c r="C633" s="5" t="s">
        <v>1238</v>
      </c>
      <c r="D633" s="5" t="s">
        <v>163</v>
      </c>
      <c r="E633" s="5" t="s">
        <v>191</v>
      </c>
      <c r="F633" s="5">
        <v>1.0</v>
      </c>
      <c r="G633" s="5">
        <v>0.0</v>
      </c>
      <c r="H633" s="5">
        <v>0.5</v>
      </c>
      <c r="I633" s="48">
        <v>41955.60417824074</v>
      </c>
      <c r="J633" s="5" t="s">
        <v>659</v>
      </c>
      <c r="K633" s="5" t="s">
        <v>364</v>
      </c>
    </row>
    <row r="634">
      <c r="A634" s="5">
        <v>67.0</v>
      </c>
      <c r="B634" s="5" t="s">
        <v>220</v>
      </c>
      <c r="C634" s="5" t="s">
        <v>364</v>
      </c>
      <c r="D634" s="5" t="s">
        <v>163</v>
      </c>
      <c r="E634" s="5" t="s">
        <v>191</v>
      </c>
      <c r="F634" s="5">
        <v>1.5</v>
      </c>
      <c r="G634" s="5">
        <v>0.0</v>
      </c>
      <c r="H634" s="5">
        <v>1.75</v>
      </c>
      <c r="I634" s="48">
        <v>41955.5825</v>
      </c>
      <c r="J634" s="5" t="s">
        <v>659</v>
      </c>
      <c r="K634" s="5" t="s">
        <v>364</v>
      </c>
    </row>
    <row r="635">
      <c r="A635" s="5">
        <v>66.0</v>
      </c>
      <c r="B635" s="5" t="s">
        <v>220</v>
      </c>
      <c r="C635" s="5" t="s">
        <v>1242</v>
      </c>
      <c r="D635" s="5" t="s">
        <v>163</v>
      </c>
      <c r="E635" s="5" t="s">
        <v>191</v>
      </c>
      <c r="F635" s="5">
        <v>0.75</v>
      </c>
      <c r="G635" s="5">
        <v>0.0</v>
      </c>
      <c r="H635" s="5">
        <v>0.75</v>
      </c>
      <c r="I635" s="48">
        <v>41955.510358796295</v>
      </c>
      <c r="J635" s="5" t="s">
        <v>659</v>
      </c>
      <c r="K635" s="5" t="s">
        <v>393</v>
      </c>
    </row>
    <row r="636">
      <c r="A636" s="5">
        <v>1.0</v>
      </c>
      <c r="B636" s="5" t="s">
        <v>492</v>
      </c>
      <c r="C636" s="5" t="s">
        <v>1243</v>
      </c>
      <c r="D636" s="5" t="s">
        <v>163</v>
      </c>
      <c r="E636" s="5" t="s">
        <v>209</v>
      </c>
      <c r="F636" s="5"/>
      <c r="G636" s="5"/>
      <c r="H636" s="5"/>
      <c r="I636" s="48">
        <v>41956.4969212963</v>
      </c>
      <c r="J636" s="5" t="s">
        <v>659</v>
      </c>
      <c r="K636" s="5" t="s">
        <v>364</v>
      </c>
    </row>
    <row r="637">
      <c r="A637" s="5">
        <v>115.0</v>
      </c>
      <c r="B637" s="5" t="s">
        <v>220</v>
      </c>
      <c r="C637" s="5" t="s">
        <v>1245</v>
      </c>
      <c r="D637" s="5" t="s">
        <v>163</v>
      </c>
      <c r="E637" s="5" t="s">
        <v>209</v>
      </c>
      <c r="F637" s="5">
        <v>3.5</v>
      </c>
      <c r="G637" s="5">
        <v>0.0</v>
      </c>
      <c r="H637" s="5">
        <v>3.5</v>
      </c>
      <c r="I637" s="48">
        <v>41955.99811342593</v>
      </c>
      <c r="J637" s="5" t="s">
        <v>659</v>
      </c>
      <c r="K637" s="5" t="s">
        <v>364</v>
      </c>
    </row>
    <row r="638">
      <c r="A638" s="5">
        <v>33.0</v>
      </c>
      <c r="B638" s="5" t="s">
        <v>492</v>
      </c>
      <c r="C638" s="5" t="s">
        <v>1246</v>
      </c>
      <c r="D638" s="5" t="s">
        <v>163</v>
      </c>
      <c r="E638" s="5" t="s">
        <v>76</v>
      </c>
      <c r="F638" s="5"/>
      <c r="G638" s="5"/>
      <c r="H638" s="5"/>
      <c r="I638" s="48">
        <v>41956.49681712963</v>
      </c>
      <c r="J638" s="5" t="s">
        <v>659</v>
      </c>
      <c r="K638" s="5"/>
    </row>
    <row r="639">
      <c r="A639" s="5">
        <v>105.0</v>
      </c>
      <c r="B639" s="5" t="s">
        <v>220</v>
      </c>
      <c r="C639" s="5" t="s">
        <v>1247</v>
      </c>
      <c r="D639" s="5" t="s">
        <v>163</v>
      </c>
      <c r="E639" s="5" t="s">
        <v>76</v>
      </c>
      <c r="F639" s="5">
        <v>2.0</v>
      </c>
      <c r="G639" s="5">
        <v>0.0</v>
      </c>
      <c r="H639" s="5">
        <v>4.5</v>
      </c>
      <c r="I639" s="48">
        <v>41956.175891203704</v>
      </c>
      <c r="J639" s="5" t="s">
        <v>659</v>
      </c>
      <c r="K639" s="5" t="s">
        <v>364</v>
      </c>
    </row>
    <row r="640">
      <c r="A640" s="5">
        <v>61.0</v>
      </c>
      <c r="B640" s="5" t="s">
        <v>220</v>
      </c>
      <c r="C640" s="5" t="s">
        <v>1247</v>
      </c>
      <c r="D640" s="5" t="s">
        <v>163</v>
      </c>
      <c r="E640" s="5" t="s">
        <v>191</v>
      </c>
      <c r="F640" s="5">
        <v>2.0</v>
      </c>
      <c r="G640" s="5">
        <v>0.0</v>
      </c>
      <c r="H640" s="5">
        <v>0.25</v>
      </c>
      <c r="I640" s="48">
        <v>41954.76425925926</v>
      </c>
      <c r="J640" s="5" t="s">
        <v>659</v>
      </c>
      <c r="K640" s="5" t="s">
        <v>364</v>
      </c>
    </row>
    <row r="641">
      <c r="A641" s="5">
        <v>58.0</v>
      </c>
      <c r="B641" s="5" t="s">
        <v>220</v>
      </c>
      <c r="C641" s="5" t="s">
        <v>1249</v>
      </c>
      <c r="D641" s="5" t="s">
        <v>163</v>
      </c>
      <c r="E641" s="5" t="s">
        <v>191</v>
      </c>
      <c r="F641" s="5">
        <v>4.0</v>
      </c>
      <c r="G641" s="5">
        <v>0.0</v>
      </c>
      <c r="H641" s="5">
        <v>6.0</v>
      </c>
      <c r="I641" s="48">
        <v>41946.78207175926</v>
      </c>
      <c r="J641" s="5" t="s">
        <v>659</v>
      </c>
      <c r="K641" s="5" t="s">
        <v>364</v>
      </c>
    </row>
    <row r="642">
      <c r="A642" s="5">
        <v>57.0</v>
      </c>
      <c r="B642" s="5" t="s">
        <v>220</v>
      </c>
      <c r="C642" s="5" t="s">
        <v>1242</v>
      </c>
      <c r="D642" s="5" t="s">
        <v>163</v>
      </c>
      <c r="E642" s="5" t="s">
        <v>191</v>
      </c>
      <c r="F642" s="5">
        <v>1.0</v>
      </c>
      <c r="G642" s="5">
        <v>0.0</v>
      </c>
      <c r="H642" s="5">
        <v>1.25</v>
      </c>
      <c r="I642" s="48">
        <v>41946.57957175926</v>
      </c>
      <c r="J642" s="5" t="s">
        <v>659</v>
      </c>
      <c r="K642" s="5" t="s">
        <v>393</v>
      </c>
    </row>
    <row r="643">
      <c r="A643" s="5">
        <v>37.0</v>
      </c>
      <c r="B643" s="5" t="s">
        <v>492</v>
      </c>
      <c r="C643" s="5" t="s">
        <v>1252</v>
      </c>
      <c r="D643" s="5" t="s">
        <v>163</v>
      </c>
      <c r="E643" s="5" t="s">
        <v>209</v>
      </c>
      <c r="F643" s="5"/>
      <c r="G643" s="5"/>
      <c r="H643" s="5"/>
      <c r="I643" s="48">
        <v>41956.496724537035</v>
      </c>
      <c r="J643" s="5" t="s">
        <v>659</v>
      </c>
      <c r="K643" s="5" t="s">
        <v>364</v>
      </c>
    </row>
    <row r="644">
      <c r="A644" s="5">
        <v>60.0</v>
      </c>
      <c r="B644" s="5" t="s">
        <v>467</v>
      </c>
      <c r="C644" s="5" t="s">
        <v>1253</v>
      </c>
      <c r="D644" s="5" t="s">
        <v>1254</v>
      </c>
      <c r="E644" s="5" t="s">
        <v>209</v>
      </c>
      <c r="F644" s="5"/>
      <c r="G644" s="5"/>
      <c r="H644" s="5"/>
      <c r="I644" s="48"/>
      <c r="J644" s="5" t="s">
        <v>659</v>
      </c>
      <c r="K644" s="5" t="s">
        <v>259</v>
      </c>
    </row>
    <row r="645">
      <c r="A645" s="5">
        <v>88.0</v>
      </c>
      <c r="B645" s="5" t="s">
        <v>220</v>
      </c>
      <c r="C645" s="5" t="s">
        <v>1256</v>
      </c>
      <c r="D645" s="5" t="s">
        <v>163</v>
      </c>
      <c r="E645" s="5" t="s">
        <v>209</v>
      </c>
      <c r="F645" s="5">
        <v>1.0</v>
      </c>
      <c r="G645" s="5">
        <v>0.0</v>
      </c>
      <c r="H645" s="5">
        <v>0.75</v>
      </c>
      <c r="I645" s="48">
        <v>41949.74559027778</v>
      </c>
      <c r="J645" s="5" t="s">
        <v>659</v>
      </c>
      <c r="K645" s="5" t="s">
        <v>364</v>
      </c>
    </row>
    <row r="646">
      <c r="A646" s="5">
        <v>80.0</v>
      </c>
      <c r="B646" s="5" t="s">
        <v>220</v>
      </c>
      <c r="C646" s="5" t="s">
        <v>1257</v>
      </c>
      <c r="D646" s="5" t="s">
        <v>163</v>
      </c>
      <c r="E646" s="5" t="s">
        <v>211</v>
      </c>
      <c r="F646" s="5">
        <v>5.0</v>
      </c>
      <c r="G646" s="5"/>
      <c r="H646" s="5">
        <v>3.0</v>
      </c>
      <c r="I646" s="48">
        <v>41955.995405092595</v>
      </c>
      <c r="J646" s="5" t="s">
        <v>659</v>
      </c>
      <c r="K646" s="5" t="s">
        <v>364</v>
      </c>
    </row>
    <row r="647">
      <c r="A647" s="5">
        <v>50.0</v>
      </c>
      <c r="B647" s="5" t="s">
        <v>220</v>
      </c>
      <c r="C647" s="5" t="s">
        <v>1257</v>
      </c>
      <c r="D647" s="5" t="s">
        <v>163</v>
      </c>
      <c r="E647" s="5" t="s">
        <v>209</v>
      </c>
      <c r="F647" s="5">
        <v>5.0</v>
      </c>
      <c r="G647" s="5"/>
      <c r="H647" s="5">
        <v>4.0</v>
      </c>
      <c r="I647" s="48">
        <v>41955.992893518516</v>
      </c>
      <c r="J647" s="5" t="s">
        <v>659</v>
      </c>
      <c r="K647" s="5" t="s">
        <v>364</v>
      </c>
    </row>
    <row r="648">
      <c r="A648" s="5">
        <v>49.0</v>
      </c>
      <c r="B648" s="5" t="s">
        <v>220</v>
      </c>
      <c r="C648" s="5" t="s">
        <v>1259</v>
      </c>
      <c r="D648" s="5" t="s">
        <v>163</v>
      </c>
      <c r="E648" s="5" t="s">
        <v>211</v>
      </c>
      <c r="F648" s="5">
        <v>1.0</v>
      </c>
      <c r="G648" s="5">
        <v>1.3</v>
      </c>
      <c r="H648" s="5">
        <v>1.0</v>
      </c>
      <c r="I648" s="48">
        <v>41947.75601851852</v>
      </c>
      <c r="J648" s="5" t="s">
        <v>659</v>
      </c>
      <c r="K648" s="5" t="s">
        <v>1261</v>
      </c>
    </row>
    <row r="649">
      <c r="A649" s="5">
        <v>48.0</v>
      </c>
      <c r="B649" s="5" t="s">
        <v>220</v>
      </c>
      <c r="C649" s="5" t="s">
        <v>1262</v>
      </c>
      <c r="D649" s="5" t="s">
        <v>163</v>
      </c>
      <c r="E649" s="5" t="s">
        <v>209</v>
      </c>
      <c r="F649" s="5">
        <v>1.0</v>
      </c>
      <c r="G649" s="5"/>
      <c r="H649" s="5">
        <v>1.0</v>
      </c>
      <c r="I649" s="48">
        <v>41947.7559837963</v>
      </c>
      <c r="J649" s="5" t="s">
        <v>659</v>
      </c>
      <c r="K649" s="5" t="s">
        <v>393</v>
      </c>
    </row>
    <row r="650">
      <c r="A650" s="5">
        <v>38.0</v>
      </c>
      <c r="B650" s="5" t="s">
        <v>492</v>
      </c>
      <c r="C650" s="5" t="s">
        <v>1264</v>
      </c>
      <c r="D650" s="5" t="s">
        <v>163</v>
      </c>
      <c r="E650" s="5" t="s">
        <v>191</v>
      </c>
      <c r="F650" s="5"/>
      <c r="G650" s="5"/>
      <c r="H650" s="5"/>
      <c r="I650" s="48">
        <v>41956.49664351852</v>
      </c>
      <c r="J650" s="5" t="s">
        <v>659</v>
      </c>
      <c r="K650" s="5"/>
    </row>
    <row r="651">
      <c r="A651" s="5">
        <v>62.0</v>
      </c>
      <c r="B651" s="5" t="s">
        <v>220</v>
      </c>
      <c r="C651" s="5" t="s">
        <v>1266</v>
      </c>
      <c r="D651" s="5" t="s">
        <v>163</v>
      </c>
      <c r="E651" s="5" t="s">
        <v>191</v>
      </c>
      <c r="F651" s="5">
        <v>0.5</v>
      </c>
      <c r="G651" s="5"/>
      <c r="H651" s="5"/>
      <c r="I651" s="48">
        <v>41947.029490740744</v>
      </c>
      <c r="J651" s="5" t="s">
        <v>659</v>
      </c>
      <c r="K651" s="5" t="s">
        <v>364</v>
      </c>
    </row>
    <row r="652">
      <c r="A652" s="5">
        <v>45.0</v>
      </c>
      <c r="B652" s="5" t="s">
        <v>220</v>
      </c>
      <c r="C652" s="5" t="s">
        <v>1267</v>
      </c>
      <c r="D652" s="5" t="s">
        <v>163</v>
      </c>
      <c r="E652" s="5" t="s">
        <v>191</v>
      </c>
      <c r="F652" s="5">
        <v>4.0</v>
      </c>
      <c r="G652" s="5">
        <v>0.0</v>
      </c>
      <c r="H652" s="5">
        <v>0.5</v>
      </c>
      <c r="I652" s="48">
        <v>41946.74002314815</v>
      </c>
      <c r="J652" s="5" t="s">
        <v>659</v>
      </c>
      <c r="K652" s="5" t="s">
        <v>364</v>
      </c>
    </row>
    <row r="653">
      <c r="A653" s="5">
        <v>43.0</v>
      </c>
      <c r="B653" s="5" t="s">
        <v>220</v>
      </c>
      <c r="C653" s="5" t="s">
        <v>1269</v>
      </c>
      <c r="D653" s="5" t="s">
        <v>163</v>
      </c>
      <c r="E653" s="5" t="s">
        <v>191</v>
      </c>
      <c r="F653" s="5">
        <v>1.0</v>
      </c>
      <c r="G653" s="5"/>
      <c r="H653" s="5">
        <v>1.25</v>
      </c>
      <c r="I653" s="48">
        <v>41940.63019675926</v>
      </c>
      <c r="J653" s="5" t="s">
        <v>659</v>
      </c>
      <c r="K653" s="5" t="s">
        <v>393</v>
      </c>
    </row>
    <row r="654">
      <c r="A654" s="5">
        <v>44.0</v>
      </c>
      <c r="B654" s="5" t="s">
        <v>220</v>
      </c>
      <c r="C654" s="5" t="s">
        <v>1271</v>
      </c>
      <c r="D654" s="5" t="s">
        <v>163</v>
      </c>
      <c r="E654" s="5" t="s">
        <v>191</v>
      </c>
      <c r="F654" s="5">
        <v>1.0</v>
      </c>
      <c r="G654" s="5"/>
      <c r="H654" s="5">
        <v>0.5</v>
      </c>
      <c r="I654" s="48">
        <v>41940.629641203705</v>
      </c>
      <c r="J654" s="5" t="s">
        <v>659</v>
      </c>
      <c r="K654" s="5" t="s">
        <v>393</v>
      </c>
    </row>
    <row r="655">
      <c r="A655" s="5">
        <v>47.0</v>
      </c>
      <c r="B655" s="5" t="s">
        <v>220</v>
      </c>
      <c r="C655" s="5" t="s">
        <v>1274</v>
      </c>
      <c r="D655" s="5" t="s">
        <v>163</v>
      </c>
      <c r="E655" s="5" t="s">
        <v>191</v>
      </c>
      <c r="F655" s="5">
        <v>1.0</v>
      </c>
      <c r="G655" s="5">
        <v>0.0</v>
      </c>
      <c r="H655" s="5">
        <v>1.0</v>
      </c>
      <c r="I655" s="48">
        <v>41933.552511574075</v>
      </c>
      <c r="J655" s="5" t="s">
        <v>659</v>
      </c>
      <c r="K655" s="5" t="s">
        <v>292</v>
      </c>
    </row>
    <row r="656">
      <c r="A656" s="5">
        <v>102.0</v>
      </c>
      <c r="B656" s="5" t="s">
        <v>220</v>
      </c>
      <c r="C656" s="5" t="s">
        <v>1207</v>
      </c>
      <c r="D656" s="5" t="s">
        <v>163</v>
      </c>
      <c r="E656" s="5" t="s">
        <v>209</v>
      </c>
      <c r="F656" s="5">
        <v>1.25</v>
      </c>
      <c r="G656" s="5">
        <v>0.0</v>
      </c>
      <c r="H656" s="5">
        <v>1.25</v>
      </c>
      <c r="I656" s="48">
        <v>41955.99320601852</v>
      </c>
      <c r="J656" s="5" t="s">
        <v>101</v>
      </c>
      <c r="K656" s="5" t="s">
        <v>292</v>
      </c>
    </row>
    <row r="657">
      <c r="A657" s="5">
        <v>75.0</v>
      </c>
      <c r="B657" s="5" t="s">
        <v>220</v>
      </c>
      <c r="C657" s="5" t="s">
        <v>1278</v>
      </c>
      <c r="D657" s="5" t="s">
        <v>163</v>
      </c>
      <c r="E657" s="5" t="s">
        <v>191</v>
      </c>
      <c r="F657" s="5">
        <v>0.167</v>
      </c>
      <c r="G657" s="5">
        <v>0.5</v>
      </c>
      <c r="H657" s="5">
        <v>1.5503</v>
      </c>
      <c r="I657" s="48">
        <v>41955.66259259259</v>
      </c>
      <c r="J657" s="5" t="s">
        <v>101</v>
      </c>
      <c r="K657" s="5" t="s">
        <v>364</v>
      </c>
    </row>
    <row r="658">
      <c r="A658" s="5">
        <v>113.0</v>
      </c>
      <c r="B658" s="5" t="s">
        <v>220</v>
      </c>
      <c r="C658" s="5" t="s">
        <v>1280</v>
      </c>
      <c r="D658" s="5" t="s">
        <v>163</v>
      </c>
      <c r="E658" s="5" t="s">
        <v>76</v>
      </c>
      <c r="F658" s="5">
        <v>1.0</v>
      </c>
      <c r="G658" s="5">
        <v>0.0</v>
      </c>
      <c r="H658" s="5">
        <v>1.0</v>
      </c>
      <c r="I658" s="48">
        <v>41955.54175925926</v>
      </c>
      <c r="J658" s="5" t="s">
        <v>101</v>
      </c>
      <c r="K658" s="5" t="s">
        <v>388</v>
      </c>
    </row>
    <row r="659">
      <c r="A659" s="5">
        <v>103.0</v>
      </c>
      <c r="B659" s="5" t="s">
        <v>220</v>
      </c>
      <c r="C659" s="5" t="s">
        <v>1207</v>
      </c>
      <c r="D659" s="5" t="s">
        <v>163</v>
      </c>
      <c r="E659" s="5" t="s">
        <v>191</v>
      </c>
      <c r="F659" s="5">
        <v>1.25</v>
      </c>
      <c r="G659" s="5">
        <v>0.0</v>
      </c>
      <c r="H659" s="5">
        <v>1.25</v>
      </c>
      <c r="I659" s="48">
        <v>41954.79614583333</v>
      </c>
      <c r="J659" s="5" t="s">
        <v>101</v>
      </c>
      <c r="K659" s="5" t="s">
        <v>292</v>
      </c>
    </row>
    <row r="660">
      <c r="A660" s="5">
        <v>99.0</v>
      </c>
      <c r="B660" s="5" t="s">
        <v>220</v>
      </c>
      <c r="C660" s="5" t="s">
        <v>1281</v>
      </c>
      <c r="D660" s="5" t="s">
        <v>163</v>
      </c>
      <c r="E660" s="5" t="s">
        <v>76</v>
      </c>
      <c r="F660" s="5">
        <v>1.0</v>
      </c>
      <c r="G660" s="5">
        <v>0.0</v>
      </c>
      <c r="H660" s="5">
        <v>0.75</v>
      </c>
      <c r="I660" s="48">
        <v>41954.67931712963</v>
      </c>
      <c r="J660" s="5" t="s">
        <v>101</v>
      </c>
      <c r="K660" s="5" t="s">
        <v>292</v>
      </c>
    </row>
    <row r="661">
      <c r="A661" s="5">
        <v>92.0</v>
      </c>
      <c r="B661" s="5" t="s">
        <v>220</v>
      </c>
      <c r="C661" s="5" t="s">
        <v>1282</v>
      </c>
      <c r="D661" s="5" t="s">
        <v>163</v>
      </c>
      <c r="E661" s="5" t="s">
        <v>191</v>
      </c>
      <c r="F661" s="5">
        <v>0.5</v>
      </c>
      <c r="G661" s="5">
        <v>0.0</v>
      </c>
      <c r="H661" s="5">
        <v>1.5</v>
      </c>
      <c r="I661" s="48">
        <v>41953.58393518518</v>
      </c>
      <c r="J661" s="5" t="s">
        <v>101</v>
      </c>
      <c r="K661" s="5" t="s">
        <v>289</v>
      </c>
    </row>
    <row r="662">
      <c r="A662" s="5">
        <v>100.0</v>
      </c>
      <c r="B662" s="5" t="s">
        <v>220</v>
      </c>
      <c r="C662" s="5" t="s">
        <v>1282</v>
      </c>
      <c r="D662" s="5" t="s">
        <v>163</v>
      </c>
      <c r="E662" s="5" t="s">
        <v>209</v>
      </c>
      <c r="F662" s="5">
        <v>0.5</v>
      </c>
      <c r="G662" s="5">
        <v>0.0</v>
      </c>
      <c r="H662" s="5">
        <v>0.5</v>
      </c>
      <c r="I662" s="48">
        <v>41953.58375</v>
      </c>
      <c r="J662" s="5" t="s">
        <v>101</v>
      </c>
      <c r="K662" s="5" t="s">
        <v>289</v>
      </c>
    </row>
    <row r="663">
      <c r="A663" s="5">
        <v>91.0</v>
      </c>
      <c r="B663" s="5" t="s">
        <v>220</v>
      </c>
      <c r="C663" s="5" t="s">
        <v>1284</v>
      </c>
      <c r="D663" s="5" t="s">
        <v>163</v>
      </c>
      <c r="E663" s="5" t="s">
        <v>209</v>
      </c>
      <c r="F663" s="5">
        <v>1.25</v>
      </c>
      <c r="G663" s="5">
        <v>0.0</v>
      </c>
      <c r="H663" s="5">
        <v>1.25</v>
      </c>
      <c r="I663" s="48">
        <v>41953.58146990741</v>
      </c>
      <c r="J663" s="5" t="s">
        <v>101</v>
      </c>
      <c r="K663" s="5" t="s">
        <v>451</v>
      </c>
    </row>
    <row r="664">
      <c r="A664" s="5">
        <v>72.0</v>
      </c>
      <c r="B664" s="5" t="s">
        <v>220</v>
      </c>
      <c r="C664" s="5" t="s">
        <v>1285</v>
      </c>
      <c r="D664" s="5" t="s">
        <v>163</v>
      </c>
      <c r="E664" s="5" t="s">
        <v>76</v>
      </c>
      <c r="F664" s="5">
        <v>1.25</v>
      </c>
      <c r="G664" s="5">
        <v>0.0</v>
      </c>
      <c r="H664" s="5">
        <v>2.0</v>
      </c>
      <c r="I664" s="48">
        <v>41951.92138888889</v>
      </c>
      <c r="J664" s="5" t="s">
        <v>101</v>
      </c>
      <c r="K664" s="5" t="s">
        <v>292</v>
      </c>
    </row>
    <row r="665">
      <c r="A665" s="5">
        <v>98.0</v>
      </c>
      <c r="B665" s="5" t="s">
        <v>220</v>
      </c>
      <c r="C665" s="5" t="s">
        <v>1286</v>
      </c>
      <c r="D665" s="5" t="s">
        <v>163</v>
      </c>
      <c r="E665" s="5" t="s">
        <v>191</v>
      </c>
      <c r="F665" s="5">
        <v>0.33</v>
      </c>
      <c r="G665" s="5">
        <v>0.0</v>
      </c>
      <c r="H665" s="5">
        <v>0.75</v>
      </c>
      <c r="I665" s="48">
        <v>41951.680451388886</v>
      </c>
      <c r="J665" s="5" t="s">
        <v>101</v>
      </c>
      <c r="K665" s="5" t="s">
        <v>456</v>
      </c>
    </row>
    <row r="666">
      <c r="A666" s="5">
        <v>89.0</v>
      </c>
      <c r="B666" s="5" t="s">
        <v>220</v>
      </c>
      <c r="C666" s="5" t="s">
        <v>1284</v>
      </c>
      <c r="D666" s="5" t="s">
        <v>163</v>
      </c>
      <c r="E666" s="5" t="s">
        <v>191</v>
      </c>
      <c r="F666" s="5">
        <v>1.25</v>
      </c>
      <c r="G666" s="5">
        <v>0.0</v>
      </c>
      <c r="H666" s="5">
        <v>1.25</v>
      </c>
      <c r="I666" s="48">
        <v>41951.65724537037</v>
      </c>
      <c r="J666" s="5" t="s">
        <v>101</v>
      </c>
      <c r="K666" s="5" t="s">
        <v>451</v>
      </c>
    </row>
    <row r="667">
      <c r="A667" s="5">
        <v>97.0</v>
      </c>
      <c r="B667" s="5" t="s">
        <v>220</v>
      </c>
      <c r="C667" s="5" t="s">
        <v>1287</v>
      </c>
      <c r="D667" s="5" t="s">
        <v>163</v>
      </c>
      <c r="E667" s="5" t="s">
        <v>191</v>
      </c>
      <c r="F667" s="5">
        <v>0.25</v>
      </c>
      <c r="G667" s="5">
        <v>0.0</v>
      </c>
      <c r="H667" s="5">
        <v>0.25</v>
      </c>
      <c r="I667" s="48">
        <v>41951.65590277778</v>
      </c>
      <c r="J667" s="5" t="s">
        <v>101</v>
      </c>
      <c r="K667" s="5" t="s">
        <v>388</v>
      </c>
    </row>
    <row r="668">
      <c r="A668" s="5">
        <v>95.0</v>
      </c>
      <c r="B668" s="5" t="s">
        <v>220</v>
      </c>
      <c r="C668" s="5" t="s">
        <v>1078</v>
      </c>
      <c r="D668" s="5" t="s">
        <v>163</v>
      </c>
      <c r="E668" s="5" t="s">
        <v>191</v>
      </c>
      <c r="F668" s="5">
        <v>1.0</v>
      </c>
      <c r="G668" s="5">
        <v>0.0</v>
      </c>
      <c r="H668" s="5">
        <v>1.0</v>
      </c>
      <c r="I668" s="48">
        <v>41951.654953703706</v>
      </c>
      <c r="J668" s="5" t="s">
        <v>101</v>
      </c>
      <c r="K668" s="5" t="s">
        <v>388</v>
      </c>
    </row>
    <row r="669">
      <c r="A669" s="5">
        <v>96.0</v>
      </c>
      <c r="B669" s="5" t="s">
        <v>220</v>
      </c>
      <c r="C669" s="5" t="s">
        <v>1078</v>
      </c>
      <c r="D669" s="5" t="s">
        <v>163</v>
      </c>
      <c r="E669" s="5" t="s">
        <v>209</v>
      </c>
      <c r="F669" s="5">
        <v>1.0</v>
      </c>
      <c r="G669" s="5">
        <v>0.0</v>
      </c>
      <c r="H669" s="5">
        <v>1.0</v>
      </c>
      <c r="I669" s="48">
        <v>41951.64025462963</v>
      </c>
      <c r="J669" s="5" t="s">
        <v>101</v>
      </c>
      <c r="K669" s="5" t="s">
        <v>388</v>
      </c>
    </row>
    <row r="670">
      <c r="A670" s="5">
        <v>90.0</v>
      </c>
      <c r="B670" s="5" t="s">
        <v>220</v>
      </c>
      <c r="C670" s="5" t="s">
        <v>1284</v>
      </c>
      <c r="D670" s="5" t="s">
        <v>163</v>
      </c>
      <c r="E670" s="5" t="s">
        <v>76</v>
      </c>
      <c r="F670" s="5">
        <v>1.25</v>
      </c>
      <c r="G670" s="5">
        <v>0.0</v>
      </c>
      <c r="H670" s="5">
        <v>1.25</v>
      </c>
      <c r="I670" s="48">
        <v>41950.8152662037</v>
      </c>
      <c r="J670" s="5" t="s">
        <v>101</v>
      </c>
      <c r="K670" s="5" t="s">
        <v>451</v>
      </c>
    </row>
    <row r="671">
      <c r="A671" s="5">
        <v>94.0</v>
      </c>
      <c r="B671" s="5" t="s">
        <v>220</v>
      </c>
      <c r="C671" s="5" t="s">
        <v>1290</v>
      </c>
      <c r="D671" s="5" t="s">
        <v>163</v>
      </c>
      <c r="E671" s="5" t="s">
        <v>76</v>
      </c>
      <c r="F671" s="5">
        <v>0.5</v>
      </c>
      <c r="G671" s="5">
        <v>0.0</v>
      </c>
      <c r="H671" s="5">
        <v>0.5</v>
      </c>
      <c r="I671" s="48">
        <v>41950.81491898148</v>
      </c>
      <c r="J671" s="5" t="s">
        <v>101</v>
      </c>
      <c r="K671" s="5" t="s">
        <v>292</v>
      </c>
    </row>
    <row r="672">
      <c r="A672" s="5">
        <v>86.0</v>
      </c>
      <c r="B672" s="5" t="s">
        <v>220</v>
      </c>
      <c r="C672" s="5" t="s">
        <v>1294</v>
      </c>
      <c r="D672" s="5" t="s">
        <v>163</v>
      </c>
      <c r="E672" s="5" t="s">
        <v>76</v>
      </c>
      <c r="F672" s="5">
        <v>1.0</v>
      </c>
      <c r="G672" s="5">
        <v>0.0</v>
      </c>
      <c r="H672" s="5">
        <v>3.5</v>
      </c>
      <c r="I672" s="48">
        <v>41950.76136574074</v>
      </c>
      <c r="J672" s="5" t="s">
        <v>101</v>
      </c>
      <c r="K672" s="5" t="s">
        <v>364</v>
      </c>
    </row>
    <row r="673">
      <c r="A673" s="5">
        <v>54.0</v>
      </c>
      <c r="B673" s="5" t="s">
        <v>220</v>
      </c>
      <c r="C673" s="5" t="s">
        <v>1296</v>
      </c>
      <c r="D673" s="5" t="s">
        <v>163</v>
      </c>
      <c r="E673" s="5" t="s">
        <v>76</v>
      </c>
      <c r="F673" s="5">
        <v>3.0</v>
      </c>
      <c r="G673" s="5">
        <v>0.0</v>
      </c>
      <c r="H673" s="5">
        <v>3.0</v>
      </c>
      <c r="I673" s="48">
        <v>41950.47325231481</v>
      </c>
      <c r="J673" s="5" t="s">
        <v>101</v>
      </c>
      <c r="K673" s="5" t="s">
        <v>289</v>
      </c>
    </row>
    <row r="674">
      <c r="A674" s="5">
        <v>78.0</v>
      </c>
      <c r="B674" s="5" t="s">
        <v>220</v>
      </c>
      <c r="C674" s="5" t="s">
        <v>1298</v>
      </c>
      <c r="D674" s="5" t="s">
        <v>163</v>
      </c>
      <c r="E674" s="5" t="s">
        <v>76</v>
      </c>
      <c r="F674" s="5">
        <v>1.0</v>
      </c>
      <c r="G674" s="5">
        <v>0.0</v>
      </c>
      <c r="H674" s="5">
        <v>1.0</v>
      </c>
      <c r="I674" s="48">
        <v>41949.955300925925</v>
      </c>
      <c r="J674" s="5" t="s">
        <v>101</v>
      </c>
      <c r="K674" s="5" t="s">
        <v>292</v>
      </c>
    </row>
    <row r="675">
      <c r="A675" s="5">
        <v>93.0</v>
      </c>
      <c r="B675" s="5" t="s">
        <v>220</v>
      </c>
      <c r="C675" s="5" t="s">
        <v>1300</v>
      </c>
      <c r="D675" s="5" t="s">
        <v>163</v>
      </c>
      <c r="E675" s="5" t="s">
        <v>76</v>
      </c>
      <c r="F675" s="5">
        <v>0.5</v>
      </c>
      <c r="G675" s="5">
        <v>0.0</v>
      </c>
      <c r="H675" s="5">
        <v>0.5</v>
      </c>
      <c r="I675" s="48">
        <v>41949.92023148148</v>
      </c>
      <c r="J675" s="5" t="s">
        <v>101</v>
      </c>
      <c r="K675" s="5" t="s">
        <v>1302</v>
      </c>
    </row>
    <row r="676">
      <c r="A676" s="5">
        <v>81.0</v>
      </c>
      <c r="B676" s="5" t="s">
        <v>220</v>
      </c>
      <c r="C676" s="5" t="s">
        <v>1303</v>
      </c>
      <c r="D676" s="5" t="s">
        <v>163</v>
      </c>
      <c r="E676" s="5" t="s">
        <v>209</v>
      </c>
      <c r="F676" s="5">
        <v>0.5</v>
      </c>
      <c r="G676" s="5">
        <v>0.0</v>
      </c>
      <c r="H676" s="5">
        <v>0.5</v>
      </c>
      <c r="I676" s="48">
        <v>41949.098587962966</v>
      </c>
      <c r="J676" s="5" t="s">
        <v>101</v>
      </c>
      <c r="K676" s="5" t="s">
        <v>289</v>
      </c>
    </row>
    <row r="677">
      <c r="A677" s="5">
        <v>71.0</v>
      </c>
      <c r="B677" s="5" t="s">
        <v>220</v>
      </c>
      <c r="C677" s="5" t="s">
        <v>1285</v>
      </c>
      <c r="D677" s="5" t="s">
        <v>163</v>
      </c>
      <c r="E677" s="5" t="s">
        <v>209</v>
      </c>
      <c r="F677" s="5">
        <v>1.25</v>
      </c>
      <c r="G677" s="5"/>
      <c r="H677" s="5">
        <v>2.0</v>
      </c>
      <c r="I677" s="48">
        <v>41948.038460648146</v>
      </c>
      <c r="J677" s="5" t="s">
        <v>101</v>
      </c>
      <c r="K677" s="5" t="s">
        <v>292</v>
      </c>
    </row>
    <row r="678">
      <c r="A678" s="5">
        <v>55.0</v>
      </c>
      <c r="B678" s="5" t="s">
        <v>220</v>
      </c>
      <c r="C678" s="5" t="s">
        <v>1306</v>
      </c>
      <c r="D678" s="5" t="s">
        <v>163</v>
      </c>
      <c r="E678" s="5" t="s">
        <v>76</v>
      </c>
      <c r="F678" s="5">
        <v>1.5</v>
      </c>
      <c r="G678" s="5">
        <v>0.0</v>
      </c>
      <c r="H678" s="5">
        <v>1.5</v>
      </c>
      <c r="I678" s="48">
        <v>41948.01025462963</v>
      </c>
      <c r="J678" s="5" t="s">
        <v>101</v>
      </c>
      <c r="K678" s="5" t="s">
        <v>289</v>
      </c>
    </row>
    <row r="679">
      <c r="A679" s="5">
        <v>82.0</v>
      </c>
      <c r="B679" s="5" t="s">
        <v>220</v>
      </c>
      <c r="C679" s="5" t="s">
        <v>1308</v>
      </c>
      <c r="D679" s="5" t="s">
        <v>163</v>
      </c>
      <c r="E679" s="5" t="s">
        <v>76</v>
      </c>
      <c r="F679" s="5">
        <v>0.75</v>
      </c>
      <c r="G679" s="5">
        <v>0.0</v>
      </c>
      <c r="H679" s="5">
        <v>0.75</v>
      </c>
      <c r="I679" s="48">
        <v>41947.98541666667</v>
      </c>
      <c r="J679" s="5" t="s">
        <v>101</v>
      </c>
      <c r="K679" s="5" t="s">
        <v>292</v>
      </c>
    </row>
    <row r="680">
      <c r="A680" s="5">
        <v>70.0</v>
      </c>
      <c r="B680" s="5" t="s">
        <v>220</v>
      </c>
      <c r="C680" s="5" t="s">
        <v>1285</v>
      </c>
      <c r="D680" s="5" t="s">
        <v>163</v>
      </c>
      <c r="E680" s="5" t="s">
        <v>191</v>
      </c>
      <c r="F680" s="5">
        <v>1.25</v>
      </c>
      <c r="G680" s="5">
        <v>0.0</v>
      </c>
      <c r="H680" s="5">
        <v>2.0</v>
      </c>
      <c r="I680" s="48">
        <v>41947.82840277778</v>
      </c>
      <c r="J680" s="5" t="s">
        <v>101</v>
      </c>
      <c r="K680" s="5" t="s">
        <v>292</v>
      </c>
    </row>
    <row r="681">
      <c r="A681" s="5">
        <v>79.0</v>
      </c>
      <c r="B681" s="5" t="s">
        <v>220</v>
      </c>
      <c r="C681" s="5" t="s">
        <v>1311</v>
      </c>
      <c r="D681" s="5" t="s">
        <v>163</v>
      </c>
      <c r="E681" s="5" t="s">
        <v>191</v>
      </c>
      <c r="F681" s="5">
        <v>0.5</v>
      </c>
      <c r="G681" s="5">
        <v>0.0</v>
      </c>
      <c r="H681" s="5">
        <v>0.5</v>
      </c>
      <c r="I681" s="48">
        <v>41947.81763888889</v>
      </c>
      <c r="J681" s="5" t="s">
        <v>101</v>
      </c>
      <c r="K681" s="5" t="s">
        <v>364</v>
      </c>
    </row>
    <row r="682">
      <c r="A682" s="5">
        <v>77.0</v>
      </c>
      <c r="B682" s="5" t="s">
        <v>220</v>
      </c>
      <c r="C682" s="5" t="s">
        <v>1313</v>
      </c>
      <c r="D682" s="5" t="s">
        <v>163</v>
      </c>
      <c r="E682" s="5" t="s">
        <v>76</v>
      </c>
      <c r="F682" s="5">
        <v>0.5</v>
      </c>
      <c r="G682" s="5">
        <v>0.0</v>
      </c>
      <c r="H682" s="5">
        <v>0.5</v>
      </c>
      <c r="I682" s="48">
        <v>41947.68524305556</v>
      </c>
      <c r="J682" s="5" t="s">
        <v>101</v>
      </c>
      <c r="K682" s="5" t="s">
        <v>388</v>
      </c>
    </row>
    <row r="683">
      <c r="A683" s="5">
        <v>68.0</v>
      </c>
      <c r="B683" s="5" t="s">
        <v>220</v>
      </c>
      <c r="C683" s="5" t="s">
        <v>1315</v>
      </c>
      <c r="D683" s="5" t="s">
        <v>163</v>
      </c>
      <c r="E683" s="5" t="s">
        <v>191</v>
      </c>
      <c r="F683" s="5">
        <v>3.0</v>
      </c>
      <c r="G683" s="5"/>
      <c r="H683" s="5">
        <v>3.5</v>
      </c>
      <c r="I683" s="48">
        <v>41947.68467592593</v>
      </c>
      <c r="J683" s="5" t="s">
        <v>101</v>
      </c>
      <c r="K683" s="5" t="s">
        <v>289</v>
      </c>
    </row>
    <row r="684">
      <c r="A684" s="5">
        <v>59.0</v>
      </c>
      <c r="B684" s="5" t="s">
        <v>220</v>
      </c>
      <c r="C684" s="5" t="s">
        <v>1317</v>
      </c>
      <c r="D684" s="5" t="s">
        <v>163</v>
      </c>
      <c r="E684" s="5" t="s">
        <v>191</v>
      </c>
      <c r="F684" s="5">
        <v>1.5</v>
      </c>
      <c r="G684" s="5">
        <v>0.0</v>
      </c>
      <c r="H684" s="5">
        <v>1.0</v>
      </c>
      <c r="I684" s="48">
        <v>41947.68445601852</v>
      </c>
      <c r="J684" s="5" t="s">
        <v>101</v>
      </c>
      <c r="K684" s="5" t="s">
        <v>388</v>
      </c>
    </row>
    <row r="685">
      <c r="A685" s="5">
        <v>76.0</v>
      </c>
      <c r="B685" s="5" t="s">
        <v>220</v>
      </c>
      <c r="C685" s="5" t="s">
        <v>1319</v>
      </c>
      <c r="D685" s="5" t="s">
        <v>163</v>
      </c>
      <c r="E685" s="5" t="s">
        <v>191</v>
      </c>
      <c r="F685" s="5">
        <v>0.5</v>
      </c>
      <c r="G685" s="5">
        <v>0.0</v>
      </c>
      <c r="H685" s="5">
        <v>0.5</v>
      </c>
      <c r="I685" s="48">
        <v>41947.68415509259</v>
      </c>
      <c r="J685" s="5" t="s">
        <v>101</v>
      </c>
      <c r="K685" s="5" t="s">
        <v>364</v>
      </c>
    </row>
    <row r="686">
      <c r="A686" s="5">
        <v>63.0</v>
      </c>
      <c r="B686" s="5" t="s">
        <v>220</v>
      </c>
      <c r="C686" s="5" t="s">
        <v>1321</v>
      </c>
      <c r="D686" s="5" t="s">
        <v>163</v>
      </c>
      <c r="E686" s="5" t="s">
        <v>191</v>
      </c>
      <c r="F686" s="5">
        <v>0.5</v>
      </c>
      <c r="H686" s="5">
        <v>0.5</v>
      </c>
      <c r="I686" s="48">
        <v>41947.03045138889</v>
      </c>
      <c r="J686" s="5" t="s">
        <v>101</v>
      </c>
      <c r="K686" s="5" t="s">
        <v>292</v>
      </c>
    </row>
    <row r="687">
      <c r="A687" s="5">
        <v>65.0</v>
      </c>
      <c r="B687" s="5" t="s">
        <v>220</v>
      </c>
      <c r="C687" s="5" t="s">
        <v>1323</v>
      </c>
      <c r="D687" s="5" t="s">
        <v>163</v>
      </c>
      <c r="E687" s="5" t="s">
        <v>191</v>
      </c>
      <c r="F687" s="5">
        <v>0.25</v>
      </c>
      <c r="H687" s="5">
        <v>0.25</v>
      </c>
      <c r="I687" s="48">
        <v>41946.96635416667</v>
      </c>
      <c r="J687" s="5" t="s">
        <v>101</v>
      </c>
      <c r="K687" s="5" t="s">
        <v>292</v>
      </c>
    </row>
    <row r="688">
      <c r="A688" s="5">
        <v>64.0</v>
      </c>
      <c r="B688" s="5" t="s">
        <v>220</v>
      </c>
      <c r="C688" s="5" t="s">
        <v>1326</v>
      </c>
      <c r="D688" s="5" t="s">
        <v>163</v>
      </c>
      <c r="E688" s="5" t="s">
        <v>191</v>
      </c>
      <c r="F688" s="5">
        <v>1.0</v>
      </c>
      <c r="H688" s="5">
        <v>1.0</v>
      </c>
      <c r="I688" s="48">
        <v>41946.929444444446</v>
      </c>
      <c r="J688" s="5" t="s">
        <v>101</v>
      </c>
      <c r="K688" s="5" t="s">
        <v>289</v>
      </c>
    </row>
    <row r="689">
      <c r="A689" s="5">
        <v>53.0</v>
      </c>
      <c r="B689" s="5" t="s">
        <v>220</v>
      </c>
      <c r="C689" s="5" t="s">
        <v>1328</v>
      </c>
      <c r="D689" s="5" t="s">
        <v>163</v>
      </c>
      <c r="E689" s="5" t="s">
        <v>191</v>
      </c>
      <c r="F689" s="5">
        <v>3.0</v>
      </c>
      <c r="H689" s="5">
        <v>3.0</v>
      </c>
      <c r="I689" s="48">
        <v>41940.634467592594</v>
      </c>
      <c r="J689" s="5" t="s">
        <v>101</v>
      </c>
      <c r="K689" s="5" t="s">
        <v>289</v>
      </c>
    </row>
    <row r="690">
      <c r="A690" s="5">
        <v>42.0</v>
      </c>
      <c r="B690" s="5" t="s">
        <v>220</v>
      </c>
      <c r="C690" s="5" t="s">
        <v>1333</v>
      </c>
      <c r="D690" s="5" t="s">
        <v>163</v>
      </c>
      <c r="E690" s="5" t="s">
        <v>191</v>
      </c>
      <c r="F690" s="5">
        <v>3.0</v>
      </c>
      <c r="H690" s="5">
        <v>1.0</v>
      </c>
      <c r="I690" s="48">
        <v>41940.38407407407</v>
      </c>
      <c r="J690" s="5" t="s">
        <v>101</v>
      </c>
      <c r="K690" s="5" t="s">
        <v>364</v>
      </c>
    </row>
    <row r="691">
      <c r="A691" s="5">
        <v>19.0</v>
      </c>
      <c r="B691" s="5" t="s">
        <v>220</v>
      </c>
      <c r="C691" s="5" t="s">
        <v>1337</v>
      </c>
      <c r="D691" s="5" t="s">
        <v>163</v>
      </c>
      <c r="E691" s="5" t="s">
        <v>76</v>
      </c>
      <c r="I691" s="48">
        <v>41939.47582175926</v>
      </c>
      <c r="J691" s="5" t="s">
        <v>101</v>
      </c>
      <c r="K691" s="5" t="s">
        <v>289</v>
      </c>
    </row>
    <row r="692">
      <c r="A692" s="5">
        <v>46.0</v>
      </c>
      <c r="B692" s="5" t="s">
        <v>220</v>
      </c>
      <c r="C692" s="5" t="s">
        <v>1338</v>
      </c>
      <c r="D692" s="5" t="s">
        <v>163</v>
      </c>
      <c r="E692" s="5" t="s">
        <v>76</v>
      </c>
      <c r="F692" s="5">
        <v>0.5</v>
      </c>
      <c r="G692" s="5">
        <v>0.0</v>
      </c>
      <c r="H692" s="5">
        <v>1.0</v>
      </c>
      <c r="I692" s="48">
        <v>41934.480775462966</v>
      </c>
      <c r="J692" s="5" t="s">
        <v>101</v>
      </c>
      <c r="K692" s="5" t="s">
        <v>292</v>
      </c>
    </row>
    <row r="693">
      <c r="A693" s="5">
        <v>23.0</v>
      </c>
      <c r="B693" s="5" t="s">
        <v>220</v>
      </c>
      <c r="C693" s="5" t="s">
        <v>1339</v>
      </c>
      <c r="D693" s="5" t="s">
        <v>163</v>
      </c>
      <c r="E693" s="5" t="s">
        <v>191</v>
      </c>
      <c r="F693" s="5">
        <v>3.0</v>
      </c>
      <c r="G693" s="5">
        <v>0.0</v>
      </c>
      <c r="H693" s="5">
        <v>10.0</v>
      </c>
      <c r="I693" s="48">
        <v>41933.549942129626</v>
      </c>
      <c r="J693" s="5" t="s">
        <v>101</v>
      </c>
      <c r="K693" s="5" t="s">
        <v>289</v>
      </c>
    </row>
    <row r="694">
      <c r="A694" s="5">
        <v>40.0</v>
      </c>
      <c r="B694" s="5" t="s">
        <v>220</v>
      </c>
      <c r="C694" s="5" t="s">
        <v>1340</v>
      </c>
      <c r="D694" s="5" t="s">
        <v>163</v>
      </c>
      <c r="E694" s="5" t="s">
        <v>191</v>
      </c>
      <c r="F694" s="5">
        <v>1.0</v>
      </c>
      <c r="G694" s="5">
        <v>0.0</v>
      </c>
      <c r="H694" s="5">
        <v>0.5</v>
      </c>
      <c r="I694" s="48">
        <v>41933.527916666666</v>
      </c>
      <c r="J694" s="5" t="s">
        <v>101</v>
      </c>
      <c r="K694" s="5" t="s">
        <v>292</v>
      </c>
    </row>
    <row r="695">
      <c r="A695" s="5">
        <v>18.0</v>
      </c>
      <c r="B695" s="5" t="s">
        <v>220</v>
      </c>
      <c r="C695" s="5" t="s">
        <v>1342</v>
      </c>
      <c r="D695" s="5" t="s">
        <v>163</v>
      </c>
      <c r="E695" s="5" t="s">
        <v>76</v>
      </c>
      <c r="I695" s="48">
        <v>41932.67335648148</v>
      </c>
      <c r="J695" s="5" t="s">
        <v>101</v>
      </c>
      <c r="K695" s="5" t="s">
        <v>292</v>
      </c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7.14"/>
    <col customWidth="1" min="3" max="3" width="20.86"/>
    <col customWidth="1" min="4" max="4" width="16.71"/>
    <col customWidth="1" min="5" max="6" width="15.57"/>
    <col customWidth="1" min="7" max="7" width="19.86"/>
    <col customWidth="1" min="8" max="8" width="22.29"/>
    <col customWidth="1" min="9" max="9" width="23.29"/>
    <col customWidth="1" min="12" max="13" width="23.29"/>
    <col customWidth="1" min="16" max="16" width="16.0"/>
    <col customWidth="1" min="20" max="20" width="20.14"/>
  </cols>
  <sheetData>
    <row r="1">
      <c r="A1" s="11" t="s">
        <v>3</v>
      </c>
      <c r="B1" s="11" t="s">
        <v>46</v>
      </c>
      <c r="C1" s="13" t="s">
        <v>47</v>
      </c>
      <c r="D1" s="13" t="s">
        <v>52</v>
      </c>
      <c r="E1" s="13" t="s">
        <v>53</v>
      </c>
      <c r="F1" s="13" t="s">
        <v>55</v>
      </c>
      <c r="G1" s="15" t="s">
        <v>57</v>
      </c>
      <c r="H1" s="15" t="s">
        <v>65</v>
      </c>
      <c r="I1" s="13" t="s">
        <v>67</v>
      </c>
      <c r="J1" s="13" t="s">
        <v>68</v>
      </c>
      <c r="K1" s="15" t="s">
        <v>69</v>
      </c>
      <c r="L1" s="5" t="s">
        <v>70</v>
      </c>
      <c r="M1" s="18" t="s">
        <v>71</v>
      </c>
      <c r="N1" s="18" t="s">
        <v>84</v>
      </c>
      <c r="O1" s="11" t="s">
        <v>86</v>
      </c>
      <c r="P1" s="5" t="s">
        <v>87</v>
      </c>
      <c r="Q1" s="18" t="s">
        <v>71</v>
      </c>
      <c r="R1" s="18" t="s">
        <v>84</v>
      </c>
      <c r="S1" s="11" t="s">
        <v>86</v>
      </c>
      <c r="T1" s="5" t="s">
        <v>92</v>
      </c>
      <c r="U1" s="18" t="s">
        <v>71</v>
      </c>
      <c r="V1" s="18" t="s">
        <v>84</v>
      </c>
      <c r="W1" s="11" t="s">
        <v>86</v>
      </c>
    </row>
    <row r="2">
      <c r="A2" s="18">
        <v>1.0</v>
      </c>
      <c r="B2" s="19" t="s">
        <v>98</v>
      </c>
      <c r="C2" s="20">
        <v>108.0</v>
      </c>
      <c r="D2" s="21">
        <v>121.3</v>
      </c>
      <c r="E2" s="22" t="str">
        <f t="shared" ref="E2:E10" si="1">MINUS(D2,C2)</f>
        <v>13.3</v>
      </c>
      <c r="F2" s="23">
        <v>0.1</v>
      </c>
      <c r="G2" s="20">
        <v>18.0</v>
      </c>
      <c r="H2" s="24">
        <v>4.0</v>
      </c>
      <c r="I2" s="22" t="str">
        <f t="shared" ref="I2:I10" si="2">DIVIDE(G2,H2)</f>
        <v>4.5</v>
      </c>
      <c r="J2" s="22">
        <v>32.0</v>
      </c>
      <c r="K2" s="25">
        <v>1.78</v>
      </c>
      <c r="M2" s="26">
        <v>1.0</v>
      </c>
      <c r="N2" s="5">
        <v>29.0</v>
      </c>
      <c r="O2" s="27">
        <v>1.86</v>
      </c>
      <c r="Q2" s="26">
        <v>1.0</v>
      </c>
      <c r="R2" s="5">
        <v>4.0</v>
      </c>
      <c r="S2" s="10">
        <v>1.09375</v>
      </c>
      <c r="U2" s="28">
        <v>1.0</v>
      </c>
      <c r="V2" s="5">
        <v>20.0</v>
      </c>
      <c r="W2" s="29">
        <v>2.4782608695652173</v>
      </c>
    </row>
    <row r="3">
      <c r="A3" s="18">
        <v>2.0</v>
      </c>
      <c r="B3" s="19" t="s">
        <v>150</v>
      </c>
      <c r="C3" s="12">
        <v>212.7</v>
      </c>
      <c r="D3" s="14">
        <v>237.73363333000003</v>
      </c>
      <c r="E3" s="22" t="str">
        <f t="shared" si="1"/>
        <v>25.03363333</v>
      </c>
      <c r="F3" s="23">
        <v>0.11</v>
      </c>
      <c r="G3" s="20">
        <v>14.0</v>
      </c>
      <c r="H3" s="22">
        <v>4.0</v>
      </c>
      <c r="I3" s="22" t="str">
        <f t="shared" si="2"/>
        <v>3.5</v>
      </c>
      <c r="J3" s="14">
        <v>99.17033332999995</v>
      </c>
      <c r="K3" s="25">
        <v>7.1</v>
      </c>
      <c r="M3" s="26">
        <v>1.0</v>
      </c>
      <c r="N3" s="7">
        <v>26.0</v>
      </c>
      <c r="O3" s="31">
        <v>1.9432624113475176</v>
      </c>
      <c r="Q3" s="26">
        <v>1.0</v>
      </c>
      <c r="R3" s="5">
        <v>8.0</v>
      </c>
      <c r="S3" s="10">
        <v>1.165289256198347</v>
      </c>
      <c r="U3" s="26">
        <v>1.0</v>
      </c>
      <c r="V3" s="5">
        <v>6.0</v>
      </c>
      <c r="W3" s="10">
        <v>1.54</v>
      </c>
    </row>
    <row r="4">
      <c r="A4" s="18">
        <v>3.0</v>
      </c>
      <c r="B4" s="18" t="s">
        <v>159</v>
      </c>
      <c r="C4" s="32">
        <v>89.58333</v>
      </c>
      <c r="D4" s="14">
        <v>98.93</v>
      </c>
      <c r="E4" s="34" t="str">
        <f t="shared" si="1"/>
        <v>9.34667</v>
      </c>
      <c r="F4" s="37" t="str">
        <f t="shared" ref="F4:F9" si="3">DIVIDE(E4,D4)</f>
        <v>9.45%</v>
      </c>
      <c r="G4" s="20">
        <v>24.0</v>
      </c>
      <c r="H4" s="22">
        <v>2.0</v>
      </c>
      <c r="I4" s="22" t="str">
        <f t="shared" si="2"/>
        <v>12</v>
      </c>
      <c r="J4" s="39">
        <v>82.41333</v>
      </c>
      <c r="K4" s="41" t="str">
        <f t="shared" ref="K4:K9" si="4">DIVIDE(J4,G4)</f>
        <v>3.43388875</v>
      </c>
      <c r="M4" s="26">
        <v>1.0</v>
      </c>
      <c r="N4" s="7">
        <v>31.0</v>
      </c>
      <c r="O4" s="10">
        <v>1.937888198757764</v>
      </c>
      <c r="Q4" s="26">
        <v>1.0</v>
      </c>
      <c r="R4" s="5">
        <v>8.0</v>
      </c>
      <c r="S4" s="10">
        <v>1.4177215189873418</v>
      </c>
      <c r="U4" s="26">
        <v>1.0</v>
      </c>
      <c r="V4" s="5">
        <v>8.0</v>
      </c>
      <c r="W4" s="10">
        <v>1.7446808510638299</v>
      </c>
    </row>
    <row r="5">
      <c r="A5" s="18">
        <v>4.0</v>
      </c>
      <c r="B5" s="18" t="s">
        <v>208</v>
      </c>
      <c r="C5" s="12">
        <v>68.25</v>
      </c>
      <c r="D5" s="14">
        <v>72.583337</v>
      </c>
      <c r="E5" s="22" t="str">
        <f t="shared" si="1"/>
        <v>4.333337</v>
      </c>
      <c r="F5" s="37" t="str">
        <f t="shared" si="3"/>
        <v>5.97%</v>
      </c>
      <c r="G5" s="20">
        <v>20.0</v>
      </c>
      <c r="H5" s="22">
        <v>2.0</v>
      </c>
      <c r="I5" s="22" t="str">
        <f t="shared" si="2"/>
        <v>10</v>
      </c>
      <c r="J5" s="14">
        <v>41.883337</v>
      </c>
      <c r="K5" s="41" t="str">
        <f t="shared" si="4"/>
        <v>2.09416685</v>
      </c>
      <c r="M5" s="26">
        <v>1.0</v>
      </c>
      <c r="N5" s="7">
        <v>32.0</v>
      </c>
      <c r="O5" s="10">
        <v>1.9553072625698324</v>
      </c>
      <c r="Q5" s="26">
        <v>1.0</v>
      </c>
      <c r="R5" s="5">
        <v>8.0</v>
      </c>
      <c r="S5" s="10">
        <v>1.5204081632653061</v>
      </c>
      <c r="U5" s="26">
        <v>1.0</v>
      </c>
      <c r="V5" s="5">
        <v>10.0</v>
      </c>
      <c r="W5" s="10">
        <v>1.8269230769230769</v>
      </c>
    </row>
    <row r="6">
      <c r="A6" s="18">
        <v>5.0</v>
      </c>
      <c r="B6" s="18" t="s">
        <v>208</v>
      </c>
      <c r="C6" s="52">
        <v>67.9</v>
      </c>
      <c r="D6" s="14">
        <v>97.14332999999999</v>
      </c>
      <c r="E6" s="22" t="str">
        <f t="shared" si="1"/>
        <v>29.24333</v>
      </c>
      <c r="F6" s="37" t="str">
        <f t="shared" si="3"/>
        <v>30.10%</v>
      </c>
      <c r="G6" s="20">
        <v>22.0</v>
      </c>
      <c r="H6" s="22">
        <v>2.0</v>
      </c>
      <c r="I6" s="22" t="str">
        <f t="shared" si="2"/>
        <v>11</v>
      </c>
      <c r="J6" s="14">
        <v>76.16</v>
      </c>
      <c r="K6" s="41" t="str">
        <f t="shared" si="4"/>
        <v>3.461818182</v>
      </c>
      <c r="M6" s="26">
        <v>1.0</v>
      </c>
      <c r="N6" s="7">
        <v>34.0</v>
      </c>
      <c r="O6" s="10">
        <v>1.9126637554585153</v>
      </c>
      <c r="Q6" s="26">
        <v>1.0</v>
      </c>
      <c r="R6" s="5">
        <v>12.0</v>
      </c>
      <c r="S6" s="10">
        <v>1.695067264573991</v>
      </c>
      <c r="U6" s="26">
        <v>1.0</v>
      </c>
      <c r="V6" s="5">
        <v>10.0</v>
      </c>
      <c r="W6" s="10">
        <v>1.8070175438596492</v>
      </c>
    </row>
    <row r="7">
      <c r="A7" s="18">
        <v>6.0</v>
      </c>
      <c r="B7" s="18" t="s">
        <v>208</v>
      </c>
      <c r="C7" s="12">
        <v>77.0</v>
      </c>
      <c r="D7" s="14">
        <v>86.96669999999999</v>
      </c>
      <c r="E7" s="22" t="str">
        <f t="shared" si="1"/>
        <v>9.9667</v>
      </c>
      <c r="F7" s="37" t="str">
        <f t="shared" si="3"/>
        <v>11.46%</v>
      </c>
      <c r="G7" s="20">
        <v>19.0</v>
      </c>
      <c r="H7" s="22">
        <v>2.0</v>
      </c>
      <c r="I7" s="22" t="str">
        <f t="shared" si="2"/>
        <v>9.5</v>
      </c>
      <c r="J7" s="14">
        <v>34.9</v>
      </c>
      <c r="K7" s="41" t="str">
        <f t="shared" si="4"/>
        <v>1.836842105</v>
      </c>
      <c r="M7" s="26">
        <v>1.0</v>
      </c>
      <c r="N7" s="7">
        <v>48.0</v>
      </c>
      <c r="O7" s="10">
        <v>1.9</v>
      </c>
      <c r="Q7" s="26">
        <v>1.0</v>
      </c>
      <c r="R7" s="5">
        <v>9.0</v>
      </c>
      <c r="S7" s="10">
        <v>1.350785340314136</v>
      </c>
      <c r="U7" s="26">
        <v>1.0</v>
      </c>
      <c r="V7" s="5">
        <v>10.0</v>
      </c>
      <c r="W7" s="10">
        <v>1.7894736842105263</v>
      </c>
    </row>
    <row r="8">
      <c r="A8" s="18">
        <v>7.0</v>
      </c>
      <c r="B8" s="18" t="s">
        <v>243</v>
      </c>
      <c r="C8" s="12">
        <v>64.7</v>
      </c>
      <c r="D8" s="14">
        <v>74.5</v>
      </c>
      <c r="E8" s="22" t="str">
        <f t="shared" si="1"/>
        <v>9.8</v>
      </c>
      <c r="F8" s="37" t="str">
        <f t="shared" si="3"/>
        <v>13.15%</v>
      </c>
      <c r="G8" s="20">
        <v>16.0</v>
      </c>
      <c r="H8" s="22">
        <v>2.0</v>
      </c>
      <c r="I8" s="22" t="str">
        <f t="shared" si="2"/>
        <v>8</v>
      </c>
      <c r="J8" s="14">
        <v>65.45</v>
      </c>
      <c r="K8" s="41" t="str">
        <f t="shared" si="4"/>
        <v>4.090625</v>
      </c>
      <c r="M8" s="20">
        <v>1.0</v>
      </c>
      <c r="N8" s="60">
        <v>54.0</v>
      </c>
      <c r="O8" s="16">
        <v>1.933852140077821</v>
      </c>
      <c r="Q8" s="20">
        <v>1.0</v>
      </c>
      <c r="R8" s="22">
        <v>12.0</v>
      </c>
      <c r="S8" s="16">
        <v>1.400943396226415</v>
      </c>
      <c r="U8" s="20">
        <v>1.0</v>
      </c>
      <c r="V8" s="22">
        <v>10.0</v>
      </c>
      <c r="W8" s="16">
        <v>1.9111111111111112</v>
      </c>
    </row>
    <row r="9">
      <c r="A9" s="18">
        <v>8.0</v>
      </c>
      <c r="B9" s="18" t="s">
        <v>257</v>
      </c>
      <c r="C9" s="12">
        <v>112.5</v>
      </c>
      <c r="D9" s="14">
        <v>114.05</v>
      </c>
      <c r="E9" s="22" t="str">
        <f t="shared" si="1"/>
        <v>1.55</v>
      </c>
      <c r="F9" s="37" t="str">
        <f t="shared" si="3"/>
        <v>1.36%</v>
      </c>
      <c r="G9" s="20">
        <v>5.0</v>
      </c>
      <c r="H9" s="22">
        <v>2.0</v>
      </c>
      <c r="I9" s="22" t="str">
        <f t="shared" si="2"/>
        <v>2.5</v>
      </c>
      <c r="J9" s="14">
        <v>79.55</v>
      </c>
      <c r="K9" s="41" t="str">
        <f t="shared" si="4"/>
        <v>15.91</v>
      </c>
    </row>
    <row r="10">
      <c r="A10" s="5">
        <v>9.0</v>
      </c>
      <c r="B10" s="5" t="s">
        <v>260</v>
      </c>
      <c r="C10" s="20"/>
      <c r="D10" s="14"/>
      <c r="E10" s="22" t="str">
        <f t="shared" si="1"/>
        <v>0</v>
      </c>
      <c r="F10" s="16"/>
      <c r="G10" s="20">
        <v>0.0</v>
      </c>
      <c r="H10" s="22">
        <v>2.0</v>
      </c>
      <c r="I10" s="22" t="str">
        <f t="shared" si="2"/>
        <v>0</v>
      </c>
      <c r="J10" s="14">
        <v>19.75</v>
      </c>
      <c r="K10" s="16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26.0"/>
  </cols>
  <sheetData>
    <row r="2">
      <c r="A2" s="1" t="s">
        <v>0</v>
      </c>
      <c r="B2" s="2" t="s">
        <v>2</v>
      </c>
      <c r="C2" s="4" t="s">
        <v>4</v>
      </c>
      <c r="D2" s="4" t="s">
        <v>16</v>
      </c>
      <c r="E2" s="4" t="s">
        <v>18</v>
      </c>
      <c r="F2" s="4" t="s">
        <v>20</v>
      </c>
      <c r="G2" s="4" t="s">
        <v>22</v>
      </c>
      <c r="H2" s="6" t="s">
        <v>21</v>
      </c>
      <c r="I2" s="8"/>
    </row>
    <row r="3">
      <c r="A3" s="8" t="s">
        <v>40</v>
      </c>
      <c r="B3" s="9">
        <v>34.6833</v>
      </c>
      <c r="C3">
        <v>27.88</v>
      </c>
      <c r="D3">
        <v>26.25</v>
      </c>
      <c r="E3">
        <v>48.5</v>
      </c>
      <c r="F3">
        <v>137.3133</v>
      </c>
      <c r="G3">
        <v>85.8003</v>
      </c>
      <c r="H3" s="10">
        <v>169.87</v>
      </c>
    </row>
    <row r="4">
      <c r="A4" s="8" t="s">
        <v>43</v>
      </c>
      <c r="B4" s="9">
        <v>64.00933333</v>
      </c>
      <c r="C4">
        <v>10.25</v>
      </c>
      <c r="D4">
        <v>24.911</v>
      </c>
      <c r="E4">
        <v>0.0</v>
      </c>
      <c r="F4">
        <v>99.17033332999998</v>
      </c>
      <c r="G4">
        <v>32.5</v>
      </c>
      <c r="H4" s="10"/>
    </row>
    <row r="5">
      <c r="A5" s="8" t="s">
        <v>44</v>
      </c>
      <c r="B5" s="9">
        <v>99.94263333</v>
      </c>
      <c r="C5">
        <v>38.13</v>
      </c>
      <c r="D5">
        <v>51.161</v>
      </c>
      <c r="E5">
        <v>48.5</v>
      </c>
      <c r="F5">
        <v>237.73363333</v>
      </c>
      <c r="G5">
        <v>121.3003</v>
      </c>
      <c r="H5" s="10">
        <v>169.87</v>
      </c>
    </row>
    <row r="6">
      <c r="A6" s="8" t="s">
        <v>45</v>
      </c>
      <c r="B6" s="12">
        <v>104.05</v>
      </c>
      <c r="C6" s="14">
        <v>24.15</v>
      </c>
      <c r="D6" s="14">
        <v>43.5</v>
      </c>
      <c r="E6" s="14">
        <v>41.0</v>
      </c>
      <c r="F6" s="14">
        <v>212.70000000000002</v>
      </c>
      <c r="G6" s="14">
        <v>108.497</v>
      </c>
      <c r="H6" s="16">
        <v>158.62</v>
      </c>
    </row>
    <row r="7">
      <c r="B7" s="9"/>
      <c r="H7" s="10"/>
    </row>
    <row r="8">
      <c r="A8" s="8" t="s">
        <v>76</v>
      </c>
      <c r="B8" s="38">
        <v>29.41</v>
      </c>
      <c r="C8" s="40">
        <v>13.870000000000001</v>
      </c>
      <c r="D8" s="40">
        <v>19.317</v>
      </c>
      <c r="E8" s="40">
        <v>16.0</v>
      </c>
      <c r="F8" s="40">
        <v>78.59700000000001</v>
      </c>
      <c r="G8" s="40">
        <v>33.75</v>
      </c>
      <c r="H8" s="29">
        <v>40.83</v>
      </c>
    </row>
    <row r="9">
      <c r="A9" s="8" t="s">
        <v>191</v>
      </c>
      <c r="B9" s="9">
        <v>36.54263333</v>
      </c>
      <c r="C9">
        <v>7.5200000000000005</v>
      </c>
      <c r="D9">
        <v>12.036999999999999</v>
      </c>
      <c r="E9">
        <v>10.0</v>
      </c>
      <c r="F9">
        <v>66.09963332999999</v>
      </c>
      <c r="G9">
        <v>57.5503</v>
      </c>
      <c r="H9" s="10">
        <v>55.83</v>
      </c>
    </row>
    <row r="10">
      <c r="A10" s="8" t="s">
        <v>209</v>
      </c>
      <c r="B10" s="9">
        <v>19.740000000000002</v>
      </c>
      <c r="C10">
        <v>7.37</v>
      </c>
      <c r="D10">
        <v>13.536999999999999</v>
      </c>
      <c r="E10">
        <v>9.5</v>
      </c>
      <c r="F10">
        <v>50.147000000000006</v>
      </c>
      <c r="G10">
        <v>23.25</v>
      </c>
      <c r="H10" s="10">
        <v>38.08</v>
      </c>
    </row>
    <row r="11">
      <c r="A11" s="8" t="s">
        <v>211</v>
      </c>
      <c r="B11" s="12">
        <v>14.25</v>
      </c>
      <c r="C11" s="14">
        <v>9.370000000000001</v>
      </c>
      <c r="D11" s="14">
        <v>6.27</v>
      </c>
      <c r="E11" s="14">
        <v>13.0</v>
      </c>
      <c r="F11" s="14">
        <v>42.89</v>
      </c>
      <c r="G11" s="14">
        <v>6.75</v>
      </c>
      <c r="H11" s="16">
        <v>35.129999999999995</v>
      </c>
    </row>
    <row r="14">
      <c r="B14" s="8"/>
    </row>
    <row r="15">
      <c r="A15" s="5"/>
    </row>
    <row r="16">
      <c r="A16" s="1" t="s">
        <v>214</v>
      </c>
      <c r="B16" s="2" t="s">
        <v>192</v>
      </c>
      <c r="C16" s="47" t="s">
        <v>193</v>
      </c>
      <c r="D16" s="4" t="s">
        <v>195</v>
      </c>
      <c r="E16" s="4" t="s">
        <v>196</v>
      </c>
      <c r="F16" s="4" t="s">
        <v>197</v>
      </c>
      <c r="G16" s="4" t="s">
        <v>198</v>
      </c>
      <c r="H16" s="4" t="s">
        <v>199</v>
      </c>
      <c r="I16" s="4" t="s">
        <v>200</v>
      </c>
      <c r="J16" s="6" t="s">
        <v>201</v>
      </c>
      <c r="K16" s="8"/>
    </row>
    <row r="17">
      <c r="A17" s="8" t="s">
        <v>40</v>
      </c>
      <c r="B17" s="38">
        <v>6.56667</v>
      </c>
      <c r="C17" s="40">
        <v>9.95</v>
      </c>
      <c r="D17" s="40">
        <v>16.516669999999998</v>
      </c>
      <c r="E17" s="40">
        <v>8.75</v>
      </c>
      <c r="F17" s="40">
        <v>6.25</v>
      </c>
      <c r="G17" s="40">
        <v>5.216670000000001</v>
      </c>
      <c r="H17" s="40">
        <v>2.85</v>
      </c>
      <c r="I17" s="40">
        <v>3.7</v>
      </c>
      <c r="J17" s="29">
        <v>1.2</v>
      </c>
    </row>
    <row r="18">
      <c r="A18" s="8" t="s">
        <v>43</v>
      </c>
      <c r="B18" s="9">
        <v>16.58333</v>
      </c>
      <c r="C18">
        <v>65.83</v>
      </c>
      <c r="D18">
        <v>82.41333</v>
      </c>
      <c r="E18">
        <v>72.583337</v>
      </c>
      <c r="F18">
        <v>97.14332999999999</v>
      </c>
      <c r="G18">
        <v>86.96669999999999</v>
      </c>
      <c r="H18">
        <v>74.5</v>
      </c>
      <c r="I18">
        <v>114.05</v>
      </c>
      <c r="J18" s="10">
        <v>143.5</v>
      </c>
    </row>
    <row r="19">
      <c r="A19" s="8" t="s">
        <v>44</v>
      </c>
      <c r="B19" s="9">
        <v>23.15</v>
      </c>
      <c r="C19">
        <v>75.78</v>
      </c>
      <c r="D19">
        <v>98.93</v>
      </c>
      <c r="E19">
        <v>81.333337</v>
      </c>
      <c r="F19">
        <v>103.39332999999999</v>
      </c>
      <c r="G19">
        <v>92.18337</v>
      </c>
      <c r="H19">
        <v>77.35</v>
      </c>
      <c r="I19">
        <v>117.75</v>
      </c>
      <c r="J19" s="10">
        <v>144.7</v>
      </c>
    </row>
    <row r="20">
      <c r="A20" s="8" t="s">
        <v>45</v>
      </c>
      <c r="B20" s="12">
        <v>21.183329999999998</v>
      </c>
      <c r="C20" s="14">
        <v>68.4</v>
      </c>
      <c r="D20" s="14">
        <v>89.58333</v>
      </c>
      <c r="E20" s="14">
        <v>68.25</v>
      </c>
      <c r="F20" s="14">
        <v>67.9</v>
      </c>
      <c r="G20" s="14">
        <v>77.0</v>
      </c>
      <c r="H20" s="14">
        <v>64.7</v>
      </c>
      <c r="I20" s="14">
        <v>112.5</v>
      </c>
      <c r="J20" s="16">
        <v>108.25</v>
      </c>
    </row>
    <row r="21">
      <c r="B21" s="9"/>
      <c r="J21" s="10"/>
    </row>
    <row r="22">
      <c r="A22" s="8" t="s">
        <v>76</v>
      </c>
      <c r="B22" s="38">
        <v>10.100000000000001</v>
      </c>
      <c r="C22" s="40">
        <v>16.9</v>
      </c>
      <c r="D22" s="40">
        <v>27.0</v>
      </c>
      <c r="E22" s="40">
        <v>16.75</v>
      </c>
      <c r="F22" s="40">
        <v>27.65</v>
      </c>
      <c r="G22" s="40">
        <v>20.4</v>
      </c>
      <c r="H22" s="40">
        <v>25.25</v>
      </c>
      <c r="I22" s="40">
        <v>14.7</v>
      </c>
      <c r="J22" s="29">
        <v>50.7</v>
      </c>
    </row>
    <row r="23">
      <c r="A23" s="8" t="s">
        <v>191</v>
      </c>
      <c r="B23" s="54">
        <v>7.0</v>
      </c>
      <c r="C23">
        <v>21.48</v>
      </c>
      <c r="D23">
        <v>28.48</v>
      </c>
      <c r="E23">
        <v>25.133337</v>
      </c>
      <c r="F23">
        <v>37.76</v>
      </c>
      <c r="G23">
        <v>26.45</v>
      </c>
      <c r="H23">
        <v>67.91669999999999</v>
      </c>
      <c r="I23">
        <v>39.25</v>
      </c>
      <c r="J23" s="10">
        <v>54.5</v>
      </c>
    </row>
    <row r="24">
      <c r="A24" s="8" t="s">
        <v>209</v>
      </c>
      <c r="B24" s="9">
        <v>4.75</v>
      </c>
      <c r="C24">
        <v>17.25</v>
      </c>
      <c r="D24">
        <v>22.0</v>
      </c>
      <c r="E24">
        <v>15.25</v>
      </c>
      <c r="F24">
        <v>20.5</v>
      </c>
      <c r="G24">
        <v>13.0</v>
      </c>
      <c r="H24">
        <v>14.25</v>
      </c>
      <c r="I24">
        <v>14.5</v>
      </c>
      <c r="J24" s="10">
        <v>31.75</v>
      </c>
    </row>
    <row r="25">
      <c r="A25" s="8" t="s">
        <v>211</v>
      </c>
      <c r="B25" s="12">
        <v>2.75</v>
      </c>
      <c r="C25" s="14">
        <v>20.15</v>
      </c>
      <c r="D25" s="14">
        <v>22.9</v>
      </c>
      <c r="E25" s="14">
        <v>1.0</v>
      </c>
      <c r="F25" s="14">
        <v>23.45</v>
      </c>
      <c r="G25" s="14">
        <v>2.3</v>
      </c>
      <c r="H25" s="14">
        <v>22.5</v>
      </c>
      <c r="I25" s="14">
        <v>21.55</v>
      </c>
      <c r="J25" s="16">
        <v>14.75</v>
      </c>
    </row>
    <row r="27">
      <c r="A27" s="8"/>
    </row>
    <row r="28">
      <c r="A28" s="8"/>
    </row>
    <row r="29">
      <c r="A29" s="8"/>
    </row>
    <row r="30">
      <c r="A30" s="8"/>
    </row>
    <row r="32">
      <c r="A32" s="55" t="s">
        <v>44</v>
      </c>
      <c r="B32" s="56">
        <v>1284.035</v>
      </c>
    </row>
    <row r="33">
      <c r="A33" s="58" t="s">
        <v>45</v>
      </c>
      <c r="B33" s="59">
        <v>1125.967</v>
      </c>
    </row>
    <row r="34">
      <c r="A34" s="61"/>
      <c r="B34" s="62"/>
    </row>
    <row r="35">
      <c r="A35" s="55" t="s">
        <v>76</v>
      </c>
      <c r="B35" s="56">
        <v>346.79</v>
      </c>
    </row>
    <row r="36">
      <c r="A36" s="65" t="s">
        <v>191</v>
      </c>
      <c r="B36" s="66">
        <v>487.018</v>
      </c>
    </row>
    <row r="37">
      <c r="A37" s="65" t="s">
        <v>209</v>
      </c>
      <c r="B37" s="66">
        <v>244.057</v>
      </c>
    </row>
    <row r="38">
      <c r="A38" s="58" t="s">
        <v>211</v>
      </c>
      <c r="B38" s="68">
        <v>194.47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71"/>
    <col customWidth="1" min="2" max="2" width="13.29"/>
    <col customWidth="1" min="3" max="3" width="42.29"/>
    <col customWidth="1" min="15" max="15" width="23.43"/>
  </cols>
  <sheetData>
    <row r="1">
      <c r="A1" s="3" t="s">
        <v>1</v>
      </c>
      <c r="B1" s="3" t="s">
        <v>5</v>
      </c>
      <c r="C1" s="3" t="s">
        <v>6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O1" s="1" t="s">
        <v>17</v>
      </c>
      <c r="P1" s="1" t="s">
        <v>19</v>
      </c>
      <c r="Q1" s="5" t="s">
        <v>21</v>
      </c>
      <c r="R1" s="1" t="s">
        <v>22</v>
      </c>
      <c r="S1" s="1" t="s">
        <v>41</v>
      </c>
      <c r="W1" s="30" t="s">
        <v>42</v>
      </c>
      <c r="X1" s="1" t="s">
        <v>155</v>
      </c>
      <c r="Y1" s="1" t="s">
        <v>22</v>
      </c>
    </row>
    <row r="2">
      <c r="A2" s="3"/>
      <c r="B2" s="33"/>
      <c r="C2" s="3" t="s">
        <v>162</v>
      </c>
      <c r="D2" s="3" t="s">
        <v>163</v>
      </c>
      <c r="E2" s="3" t="s">
        <v>76</v>
      </c>
      <c r="F2" s="35">
        <v>1.25</v>
      </c>
      <c r="G2" s="33"/>
      <c r="H2" s="35">
        <v>1.25</v>
      </c>
      <c r="I2" s="36">
        <v>41879.0</v>
      </c>
      <c r="J2" s="3" t="s">
        <v>101</v>
      </c>
      <c r="K2" s="5" t="s">
        <v>172</v>
      </c>
      <c r="N2" s="5" t="s">
        <v>194</v>
      </c>
      <c r="O2" s="45" t="str">
        <f>SUMIFS(H2:H500,I2:I500,W2,I2:I500,W3,J2:J500,"Simpply")</f>
        <v>0.00000</v>
      </c>
      <c r="P2" s="46" t="str">
        <f>SUMIFS(H2:H500,I2:I500,X2,I2:I500,X3,J2:J500,"Simpply")</f>
        <v>0</v>
      </c>
      <c r="R2" s="46" t="str">
        <f>SUMIFS(H2:H500,I2:I500,Y2,I2:I500,Y3,J2:J500,"Simpply")</f>
        <v>22.5</v>
      </c>
      <c r="S2" t="str">
        <f>SUMIFS(H2:H500,J2:J500,"Simpply")</f>
        <v>192.37</v>
      </c>
      <c r="V2" s="30" t="s">
        <v>222</v>
      </c>
      <c r="W2" s="49" t="s">
        <v>223</v>
      </c>
      <c r="X2" s="50" t="s">
        <v>226</v>
      </c>
      <c r="Y2" s="50" t="s">
        <v>227</v>
      </c>
    </row>
    <row r="3">
      <c r="A3" s="3"/>
      <c r="B3" s="33"/>
      <c r="C3" s="3" t="s">
        <v>162</v>
      </c>
      <c r="D3" s="3" t="s">
        <v>163</v>
      </c>
      <c r="E3" s="3" t="s">
        <v>191</v>
      </c>
      <c r="F3" s="35">
        <v>1.25</v>
      </c>
      <c r="G3" s="33"/>
      <c r="H3" s="35">
        <v>1.25</v>
      </c>
      <c r="I3" s="36">
        <v>41879.0</v>
      </c>
      <c r="J3" s="3" t="s">
        <v>101</v>
      </c>
      <c r="K3" s="5" t="s">
        <v>172</v>
      </c>
      <c r="N3" s="5" t="s">
        <v>43</v>
      </c>
      <c r="O3" s="45" t="str">
        <f>SUMIFS(H2:H500,I2:I500,W2,I2:I500,W3,J2:J500,"Simpply\Iteration 2")</f>
        <v>0.00000</v>
      </c>
      <c r="P3" s="45" t="str">
        <f>SUMIFS(H2:H500,I2:I500,X2,I2:I500,X3,J2:J500,"Simpply\Iteration 2")</f>
        <v>0.00000</v>
      </c>
      <c r="R3" s="46" t="str">
        <f>SUMIFS(H2:H500,I2:I500,Y2,I2:I500,Y3,J2:J500,"Simpply\Iteration 1")</f>
        <v>1</v>
      </c>
      <c r="S3" t="str">
        <f>(S4-S2)</f>
        <v>4</v>
      </c>
      <c r="V3" s="1" t="s">
        <v>246</v>
      </c>
      <c r="W3" s="50" t="s">
        <v>247</v>
      </c>
      <c r="X3" s="50" t="s">
        <v>248</v>
      </c>
      <c r="Y3" s="50" t="s">
        <v>249</v>
      </c>
    </row>
    <row r="4">
      <c r="A4" s="3"/>
      <c r="B4" s="33"/>
      <c r="C4" s="3" t="s">
        <v>162</v>
      </c>
      <c r="D4" s="3" t="s">
        <v>163</v>
      </c>
      <c r="E4" s="3" t="s">
        <v>211</v>
      </c>
      <c r="F4" s="35">
        <v>1.25</v>
      </c>
      <c r="G4" s="33"/>
      <c r="H4" s="35">
        <v>1.25</v>
      </c>
      <c r="I4" s="36">
        <v>41879.0</v>
      </c>
      <c r="J4" s="3" t="s">
        <v>101</v>
      </c>
      <c r="K4" s="5" t="s">
        <v>172</v>
      </c>
      <c r="N4" s="5" t="s">
        <v>44</v>
      </c>
      <c r="O4" s="46" t="str">
        <f>SUMIFS(H2:H500,I2:I500,W2,I2:I500,W3)</f>
        <v>0</v>
      </c>
      <c r="P4" s="46" t="str">
        <f>SUMIFS(H2:H500,I2:I500,X2,I2:I500,X3)</f>
        <v>0</v>
      </c>
      <c r="R4" s="46" t="str">
        <f>SUMIFS(H2:H500,I2:I500,Y2,I2:I500,Y3)</f>
        <v>26.5</v>
      </c>
      <c r="S4" s="70" t="str">
        <f>SUM(H2:H500)</f>
        <v>196.37</v>
      </c>
    </row>
    <row r="5">
      <c r="A5" s="3"/>
      <c r="B5" s="33"/>
      <c r="C5" s="3" t="s">
        <v>162</v>
      </c>
      <c r="D5" s="3" t="s">
        <v>163</v>
      </c>
      <c r="E5" s="3" t="s">
        <v>209</v>
      </c>
      <c r="F5" s="35">
        <v>1.25</v>
      </c>
      <c r="G5" s="33"/>
      <c r="H5" s="35">
        <v>1.25</v>
      </c>
      <c r="I5" s="36">
        <v>41879.0</v>
      </c>
      <c r="J5" s="3" t="s">
        <v>101</v>
      </c>
      <c r="K5" s="5" t="s">
        <v>172</v>
      </c>
      <c r="N5" s="5" t="s">
        <v>45</v>
      </c>
      <c r="O5" s="46" t="str">
        <f>SUMIFS(F2:F500,I2:I500,W2,I2:I500,W3)</f>
        <v>0</v>
      </c>
      <c r="P5" s="46" t="str">
        <f>SUMIFS(F2:F500,I2:I500,X2,I2:I500,X3)</f>
        <v>0</v>
      </c>
      <c r="R5" s="46" t="str">
        <f>SUMIFS(F2:F500,I2:I500,Y2,I2:I500,Y3)</f>
        <v>22</v>
      </c>
    </row>
    <row r="6">
      <c r="A6" s="3"/>
      <c r="B6" s="33"/>
      <c r="C6" s="3" t="s">
        <v>282</v>
      </c>
      <c r="D6" s="3" t="s">
        <v>163</v>
      </c>
      <c r="E6" s="3" t="s">
        <v>191</v>
      </c>
      <c r="F6" s="35">
        <v>3.0</v>
      </c>
      <c r="G6" s="33"/>
      <c r="H6" s="35">
        <v>3.0</v>
      </c>
      <c r="I6" s="36">
        <v>41887.0</v>
      </c>
      <c r="J6" s="3" t="s">
        <v>101</v>
      </c>
      <c r="K6" s="5" t="s">
        <v>289</v>
      </c>
    </row>
    <row r="7">
      <c r="A7" s="3"/>
      <c r="B7" s="33"/>
      <c r="C7" s="3" t="s">
        <v>291</v>
      </c>
      <c r="D7" s="3" t="s">
        <v>163</v>
      </c>
      <c r="E7" s="3" t="s">
        <v>76</v>
      </c>
      <c r="F7" s="35">
        <v>1.0</v>
      </c>
      <c r="G7" s="33"/>
      <c r="H7" s="35">
        <v>1.0</v>
      </c>
      <c r="I7" s="36">
        <v>41886.0</v>
      </c>
      <c r="J7" s="3" t="s">
        <v>101</v>
      </c>
      <c r="K7" s="5" t="s">
        <v>292</v>
      </c>
      <c r="N7" s="5" t="s">
        <v>76</v>
      </c>
      <c r="O7" s="46" t="str">
        <f>SUMIFS(H2:H500,E2:E500,"Curtis Burtner",I2:I500,W2,I2:I500,W3)</f>
        <v>0</v>
      </c>
      <c r="P7" s="46" t="str">
        <f>SUMIFS(H2:H500,E2:E500,"Curtis Burtner",I2:I500,X2,I2:I500,X3)</f>
        <v>0</v>
      </c>
      <c r="R7" s="46" t="str">
        <f>SUMIFS(H2:H500,E2:E500,"Curtis Burtner",I2:I500,Y2,I2:I500,Y3)</f>
        <v>8.25</v>
      </c>
      <c r="S7" s="46" t="str">
        <f>SUMIFS(H2:H500,E2:E500,"Curtis Burtner")</f>
        <v>49.08</v>
      </c>
    </row>
    <row r="8">
      <c r="A8" s="3"/>
      <c r="B8" s="33"/>
      <c r="C8" s="3" t="s">
        <v>307</v>
      </c>
      <c r="D8" s="3" t="s">
        <v>163</v>
      </c>
      <c r="E8" s="3" t="s">
        <v>211</v>
      </c>
      <c r="F8" s="35">
        <v>2.0</v>
      </c>
      <c r="G8" s="33"/>
      <c r="H8" s="35">
        <v>2.0</v>
      </c>
      <c r="I8" s="36">
        <v>41886.0</v>
      </c>
      <c r="J8" s="3" t="s">
        <v>101</v>
      </c>
      <c r="K8" s="5" t="s">
        <v>292</v>
      </c>
      <c r="N8" s="5" t="s">
        <v>191</v>
      </c>
      <c r="O8" s="46" t="str">
        <f>SUMIFS(H2:H500,E2:E500,"Michael Yeaple",I2:I500,W2,I2:I500,W3)</f>
        <v>0</v>
      </c>
      <c r="P8" s="46" t="str">
        <f>SUMIFS(H2:H500,E2:E500,"Michael Yeaple",I2:I500,X2,I2:I500,X3)</f>
        <v>0</v>
      </c>
      <c r="R8" s="46" t="str">
        <f>SUMIFS(H2:H500,E2:E500,"Michael Yeaple",I2:I500,Y2,I2:I500,Y3)</f>
        <v>9.25</v>
      </c>
      <c r="S8" s="46" t="str">
        <f>SUMIFS(H2:H500,E2:E500,"Michael Yeaple")</f>
        <v>65.08</v>
      </c>
    </row>
    <row r="9">
      <c r="A9" s="3"/>
      <c r="B9" s="33"/>
      <c r="C9" s="3" t="s">
        <v>325</v>
      </c>
      <c r="D9" s="3" t="s">
        <v>163</v>
      </c>
      <c r="E9" s="3" t="s">
        <v>76</v>
      </c>
      <c r="F9" s="35">
        <v>1.5</v>
      </c>
      <c r="G9" s="33"/>
      <c r="H9" s="35">
        <v>1.5</v>
      </c>
      <c r="I9" s="36">
        <v>41886.0</v>
      </c>
      <c r="J9" s="3" t="s">
        <v>101</v>
      </c>
      <c r="K9" s="5" t="s">
        <v>172</v>
      </c>
      <c r="N9" s="5" t="s">
        <v>209</v>
      </c>
      <c r="O9" s="46" t="str">
        <f>SUMIFS(H2:H500,E2:E500,"Jeremy Shulman",I2:I500,W2,I2:I500,W3)</f>
        <v>0</v>
      </c>
      <c r="P9" s="46" t="str">
        <f>SUMIFS(H2:H500,E2:E500,"Jeremy Shulman",I2:I500,X2,I2:I500,X3)</f>
        <v>0</v>
      </c>
      <c r="R9" s="46" t="str">
        <f>SUMIFS(H2:H500,E2:E500,"Jeremy Shulman",I2:I500,Y2,I2:I500,Y3)</f>
        <v>6.25</v>
      </c>
      <c r="S9" s="46" t="str">
        <f>SUMIFS(H2:H500,E2:E500,"Jeremy Shulman")</f>
        <v>44.33</v>
      </c>
    </row>
    <row r="10">
      <c r="A10" s="3"/>
      <c r="B10" s="33"/>
      <c r="C10" s="3" t="s">
        <v>325</v>
      </c>
      <c r="D10" s="3" t="s">
        <v>163</v>
      </c>
      <c r="E10" s="3" t="s">
        <v>191</v>
      </c>
      <c r="F10" s="35">
        <v>1.5</v>
      </c>
      <c r="G10" s="33"/>
      <c r="H10" s="35">
        <v>1.5</v>
      </c>
      <c r="I10" s="36">
        <v>41886.0</v>
      </c>
      <c r="J10" s="3" t="s">
        <v>101</v>
      </c>
      <c r="K10" s="5" t="s">
        <v>172</v>
      </c>
      <c r="N10" s="5" t="s">
        <v>211</v>
      </c>
      <c r="O10" s="46" t="str">
        <f>SUMIFS(H2:H500,E2:E500,"Mustafa Al-Salihi",I2:I500,W2,I2:I500,W3)</f>
        <v>0</v>
      </c>
      <c r="P10" s="46" t="str">
        <f>SUMIFS(H2:H500,E2:E500,"Mustafa Al-Salihi",I2:I500,X2,I2:I500,X3)</f>
        <v>0</v>
      </c>
      <c r="R10" s="46" t="str">
        <f>SUMIFS(H2:H500,E2:E500,"Mustafa Al-Salihi",I2:I500,Y2,I2:I500,Y3)</f>
        <v>2.75</v>
      </c>
      <c r="S10" s="46" t="str">
        <f>SUMIFS(H2:H500,E2:E500,"Mustafa Al-Salihi")</f>
        <v>37.88</v>
      </c>
    </row>
    <row r="11">
      <c r="A11" s="3"/>
      <c r="B11" s="33"/>
      <c r="C11" s="3" t="s">
        <v>325</v>
      </c>
      <c r="D11" s="3" t="s">
        <v>163</v>
      </c>
      <c r="E11" s="3" t="s">
        <v>209</v>
      </c>
      <c r="F11" s="35">
        <v>1.5</v>
      </c>
      <c r="G11" s="33"/>
      <c r="H11" s="35">
        <v>1.5</v>
      </c>
      <c r="I11" s="36">
        <v>41886.0</v>
      </c>
      <c r="J11" s="3" t="s">
        <v>101</v>
      </c>
      <c r="K11" s="5" t="s">
        <v>172</v>
      </c>
    </row>
    <row r="12">
      <c r="A12" s="3"/>
      <c r="B12" s="33"/>
      <c r="C12" s="3" t="s">
        <v>325</v>
      </c>
      <c r="D12" s="3" t="s">
        <v>163</v>
      </c>
      <c r="E12" s="3" t="s">
        <v>211</v>
      </c>
      <c r="F12" s="35">
        <v>1.5</v>
      </c>
      <c r="G12" s="33"/>
      <c r="H12" s="35">
        <v>1.5</v>
      </c>
      <c r="I12" s="36">
        <v>41886.0</v>
      </c>
      <c r="J12" s="3" t="s">
        <v>101</v>
      </c>
      <c r="K12" s="5" t="s">
        <v>172</v>
      </c>
    </row>
    <row r="13">
      <c r="A13" s="3"/>
      <c r="B13" s="33"/>
      <c r="C13" s="3" t="s">
        <v>325</v>
      </c>
      <c r="D13" s="3" t="s">
        <v>163</v>
      </c>
      <c r="E13" s="3" t="s">
        <v>191</v>
      </c>
      <c r="F13" s="35">
        <v>2.0</v>
      </c>
      <c r="G13" s="33"/>
      <c r="H13" s="35">
        <v>2.0</v>
      </c>
      <c r="I13" s="36">
        <v>41885.0</v>
      </c>
      <c r="J13" s="3" t="s">
        <v>101</v>
      </c>
      <c r="K13" s="5" t="s">
        <v>172</v>
      </c>
    </row>
    <row r="14">
      <c r="A14" s="3"/>
      <c r="B14" s="33"/>
      <c r="C14" s="3" t="s">
        <v>325</v>
      </c>
      <c r="D14" s="3" t="s">
        <v>163</v>
      </c>
      <c r="E14" s="3" t="s">
        <v>76</v>
      </c>
      <c r="F14" s="35">
        <v>2.0</v>
      </c>
      <c r="G14" s="33"/>
      <c r="H14" s="35">
        <v>2.0</v>
      </c>
      <c r="I14" s="36">
        <v>41885.0</v>
      </c>
      <c r="J14" s="3" t="s">
        <v>101</v>
      </c>
      <c r="K14" s="5" t="s">
        <v>172</v>
      </c>
    </row>
    <row r="15">
      <c r="A15" s="3"/>
      <c r="B15" s="33"/>
      <c r="C15" s="3" t="s">
        <v>325</v>
      </c>
      <c r="D15" s="3" t="s">
        <v>163</v>
      </c>
      <c r="E15" s="3" t="s">
        <v>211</v>
      </c>
      <c r="F15" s="35">
        <v>2.0</v>
      </c>
      <c r="G15" s="33"/>
      <c r="H15" s="35">
        <v>2.0</v>
      </c>
      <c r="I15" s="36">
        <v>41885.0</v>
      </c>
      <c r="J15" s="3" t="s">
        <v>101</v>
      </c>
      <c r="K15" s="5" t="s">
        <v>172</v>
      </c>
    </row>
    <row r="16">
      <c r="A16" s="3"/>
      <c r="B16" s="33"/>
      <c r="C16" s="3" t="s">
        <v>325</v>
      </c>
      <c r="D16" s="3" t="s">
        <v>163</v>
      </c>
      <c r="E16" s="3" t="s">
        <v>209</v>
      </c>
      <c r="F16" s="35">
        <v>2.0</v>
      </c>
      <c r="G16" s="33"/>
      <c r="H16" s="35">
        <v>2.0</v>
      </c>
      <c r="I16" s="36">
        <v>41885.0</v>
      </c>
      <c r="J16" s="3" t="s">
        <v>101</v>
      </c>
      <c r="K16" s="5" t="s">
        <v>172</v>
      </c>
    </row>
    <row r="17">
      <c r="A17" s="3"/>
      <c r="B17" s="33"/>
      <c r="C17" s="3" t="s">
        <v>325</v>
      </c>
      <c r="D17" s="3" t="s">
        <v>163</v>
      </c>
      <c r="E17" s="3" t="s">
        <v>191</v>
      </c>
      <c r="F17" s="35">
        <v>1.25</v>
      </c>
      <c r="G17" s="3"/>
      <c r="H17" s="35">
        <v>1.25</v>
      </c>
      <c r="I17" s="36">
        <v>41884.0</v>
      </c>
      <c r="J17" s="3" t="s">
        <v>101</v>
      </c>
      <c r="K17" s="5" t="s">
        <v>172</v>
      </c>
    </row>
    <row r="18">
      <c r="A18" s="3"/>
      <c r="B18" s="33"/>
      <c r="C18" s="3" t="s">
        <v>325</v>
      </c>
      <c r="D18" s="3" t="s">
        <v>163</v>
      </c>
      <c r="E18" s="3" t="s">
        <v>76</v>
      </c>
      <c r="F18" s="35">
        <v>1.25</v>
      </c>
      <c r="G18" s="3"/>
      <c r="H18" s="35">
        <v>1.25</v>
      </c>
      <c r="I18" s="36">
        <v>41884.0</v>
      </c>
      <c r="J18" s="3" t="s">
        <v>101</v>
      </c>
      <c r="K18" s="5" t="s">
        <v>172</v>
      </c>
      <c r="N18" s="86" t="s">
        <v>15</v>
      </c>
      <c r="P18" s="86" t="s">
        <v>376</v>
      </c>
      <c r="Q18" s="86" t="s">
        <v>377</v>
      </c>
      <c r="R18" s="86" t="s">
        <v>209</v>
      </c>
      <c r="S18" s="86" t="s">
        <v>191</v>
      </c>
      <c r="T18" s="86" t="s">
        <v>211</v>
      </c>
    </row>
    <row r="19">
      <c r="A19" s="3"/>
      <c r="B19" s="33"/>
      <c r="C19" s="3" t="s">
        <v>325</v>
      </c>
      <c r="D19" s="3" t="s">
        <v>163</v>
      </c>
      <c r="E19" s="3" t="s">
        <v>211</v>
      </c>
      <c r="F19" s="35">
        <v>1.25</v>
      </c>
      <c r="G19" s="3"/>
      <c r="H19" s="35">
        <v>1.25</v>
      </c>
      <c r="I19" s="36">
        <v>41884.0</v>
      </c>
      <c r="J19" s="3" t="s">
        <v>101</v>
      </c>
      <c r="K19" s="5" t="s">
        <v>172</v>
      </c>
      <c r="N19" s="5" t="s">
        <v>375</v>
      </c>
      <c r="P19" s="46" t="str">
        <f>SUMIFS(H2:H500,K2:K500,N19)</f>
        <v>0</v>
      </c>
      <c r="Q19" s="46"/>
    </row>
    <row r="20">
      <c r="A20" s="3"/>
      <c r="B20" s="33"/>
      <c r="C20" s="3" t="s">
        <v>325</v>
      </c>
      <c r="D20" s="3" t="s">
        <v>163</v>
      </c>
      <c r="E20" s="3" t="s">
        <v>209</v>
      </c>
      <c r="F20" s="35">
        <v>1.25</v>
      </c>
      <c r="G20" s="3"/>
      <c r="H20" s="35">
        <v>1.25</v>
      </c>
      <c r="I20" s="36">
        <v>41884.0</v>
      </c>
      <c r="J20" s="3" t="s">
        <v>101</v>
      </c>
      <c r="K20" s="5" t="s">
        <v>172</v>
      </c>
      <c r="N20" s="5" t="s">
        <v>349</v>
      </c>
      <c r="P20" s="46" t="str">
        <f>SUMIFS(H2:H500,K2:K500,N20)</f>
        <v>0</v>
      </c>
    </row>
    <row r="21">
      <c r="A21" s="3"/>
      <c r="B21" s="33"/>
      <c r="C21" s="3" t="s">
        <v>383</v>
      </c>
      <c r="D21" s="3" t="s">
        <v>163</v>
      </c>
      <c r="E21" s="3" t="s">
        <v>211</v>
      </c>
      <c r="F21" s="35">
        <v>2.0</v>
      </c>
      <c r="G21" s="33"/>
      <c r="H21" s="35">
        <v>2.0</v>
      </c>
      <c r="I21" s="36">
        <v>41895.0</v>
      </c>
      <c r="J21" s="3" t="s">
        <v>101</v>
      </c>
      <c r="K21" s="5" t="s">
        <v>292</v>
      </c>
      <c r="N21" s="5" t="s">
        <v>259</v>
      </c>
      <c r="P21" s="46" t="str">
        <f>SUMIFS(H2:H500,K2:K500,N21)</f>
        <v>0</v>
      </c>
    </row>
    <row r="22">
      <c r="A22" s="3"/>
      <c r="B22" s="33"/>
      <c r="C22" s="3" t="s">
        <v>386</v>
      </c>
      <c r="D22" s="3" t="s">
        <v>163</v>
      </c>
      <c r="E22" s="3" t="s">
        <v>209</v>
      </c>
      <c r="F22" s="35">
        <v>1.5</v>
      </c>
      <c r="G22" s="33"/>
      <c r="H22" s="35">
        <v>1.5</v>
      </c>
      <c r="I22" s="36">
        <v>41895.0</v>
      </c>
      <c r="J22" s="3" t="s">
        <v>101</v>
      </c>
      <c r="K22" s="5" t="s">
        <v>292</v>
      </c>
      <c r="N22" s="5" t="s">
        <v>388</v>
      </c>
      <c r="P22" s="46" t="str">
        <f>SUMIFS(H2:H500,K2:K500,N22)</f>
        <v>0</v>
      </c>
    </row>
    <row r="23">
      <c r="A23" s="3"/>
      <c r="B23" s="33"/>
      <c r="C23" s="3" t="s">
        <v>391</v>
      </c>
      <c r="D23" s="3" t="s">
        <v>163</v>
      </c>
      <c r="E23" s="3" t="s">
        <v>191</v>
      </c>
      <c r="F23" s="35">
        <v>0.25</v>
      </c>
      <c r="G23" s="33"/>
      <c r="H23" s="35">
        <v>0.25</v>
      </c>
      <c r="I23" s="36">
        <v>41895.0</v>
      </c>
      <c r="J23" s="3" t="s">
        <v>101</v>
      </c>
      <c r="K23" s="5" t="s">
        <v>292</v>
      </c>
      <c r="N23" s="5" t="s">
        <v>393</v>
      </c>
      <c r="P23" s="46" t="str">
        <f>SUMIFS(H2:H500,K2:K500,N23)</f>
        <v>0</v>
      </c>
    </row>
    <row r="24">
      <c r="A24" s="3"/>
      <c r="B24" s="33"/>
      <c r="C24" s="3" t="s">
        <v>291</v>
      </c>
      <c r="D24" s="3" t="s">
        <v>163</v>
      </c>
      <c r="E24" s="3" t="s">
        <v>76</v>
      </c>
      <c r="F24" s="35">
        <v>1.0</v>
      </c>
      <c r="G24" s="3"/>
      <c r="H24" s="35">
        <v>1.0</v>
      </c>
      <c r="I24" s="36">
        <v>41893.0</v>
      </c>
      <c r="J24" s="3" t="s">
        <v>101</v>
      </c>
      <c r="K24" s="5" t="s">
        <v>292</v>
      </c>
      <c r="N24" s="5" t="s">
        <v>398</v>
      </c>
      <c r="P24" s="46" t="str">
        <f>SUMIFS(H2:H500,K2:K500,N24)</f>
        <v>40</v>
      </c>
      <c r="Q24" s="46" t="str">
        <f>SUMIFS(H2:H500,E2:E500,"Curtis Burtner",K2:K500,N24)</f>
        <v>10</v>
      </c>
      <c r="R24" s="46" t="str">
        <f>SUMIFS(H2:H500,E2:E500,"Jeremy Shulman",K2:K500,N24)</f>
        <v>10</v>
      </c>
      <c r="S24" s="46" t="str">
        <f>SUMIFS(H2:H500,E2:E500,"Michael Yeaple",K2:K500,N24)</f>
        <v>10</v>
      </c>
      <c r="T24" s="46" t="str">
        <f>SUMIFS(H2:H500,E2:E500,"Mustafa Al-Salihi",K2:K500,N24)</f>
        <v>10</v>
      </c>
    </row>
    <row r="25">
      <c r="A25" s="3"/>
      <c r="B25" s="33"/>
      <c r="C25" s="3" t="s">
        <v>325</v>
      </c>
      <c r="D25" s="3" t="s">
        <v>163</v>
      </c>
      <c r="E25" s="3" t="s">
        <v>76</v>
      </c>
      <c r="F25" s="35">
        <v>1.25</v>
      </c>
      <c r="G25" s="33"/>
      <c r="H25" s="35">
        <v>1.25</v>
      </c>
      <c r="I25" s="36">
        <v>41893.0</v>
      </c>
      <c r="J25" s="3" t="s">
        <v>101</v>
      </c>
      <c r="K25" s="5" t="s">
        <v>172</v>
      </c>
      <c r="N25" s="5" t="s">
        <v>364</v>
      </c>
      <c r="P25" s="46" t="str">
        <f>SUMIFS(H2:H500,K2:K500,N25)</f>
        <v>1</v>
      </c>
      <c r="Q25" s="46" t="str">
        <f>SUMIFS(H2:H500,E2:E500,"Curtis Burtner",K2:K500,N25)</f>
        <v>0</v>
      </c>
      <c r="R25" s="46" t="str">
        <f>SUMIFS(H2:H500,K2:K500,N25)</f>
        <v>1</v>
      </c>
      <c r="S25" s="46" t="str">
        <f>SUMIFS(H2:H500,E2:E500,"Jeremy Shulman",K2:K500,N25)</f>
        <v>0</v>
      </c>
      <c r="T25" s="46" t="str">
        <f>SUMIFS(H2:H500,E2:E500,"Mustafa Al-Salihi",K2:K500,N25)</f>
        <v>0</v>
      </c>
    </row>
    <row r="26">
      <c r="A26" s="3"/>
      <c r="B26" s="33"/>
      <c r="C26" s="3" t="s">
        <v>325</v>
      </c>
      <c r="D26" s="3" t="s">
        <v>163</v>
      </c>
      <c r="E26" s="3" t="s">
        <v>191</v>
      </c>
      <c r="F26" s="35">
        <v>1.25</v>
      </c>
      <c r="G26" s="33"/>
      <c r="H26" s="35">
        <v>1.25</v>
      </c>
      <c r="I26" s="36">
        <v>41893.0</v>
      </c>
      <c r="J26" s="3" t="s">
        <v>101</v>
      </c>
      <c r="K26" s="5" t="s">
        <v>172</v>
      </c>
      <c r="N26" s="5" t="s">
        <v>283</v>
      </c>
      <c r="P26" s="46" t="str">
        <f>SUMIFS(H2:H500,K2:K500,N26)</f>
        <v>17.5</v>
      </c>
      <c r="Q26" s="46" t="str">
        <f>SUMIFS(H2:H500,E2:E500,"Curtis Burtner",K2:K500,N26)</f>
        <v>5.25</v>
      </c>
      <c r="R26" s="46" t="str">
        <f>SUMIFS(H2:H500,E2:E500,"Jeremy Shulman",K2:K500,N26)</f>
        <v>5.25</v>
      </c>
      <c r="S26" s="46" t="str">
        <f>SUMIFS(H2:H500,E2:E500,"Michael Yeaple",K2:K500,N26)</f>
        <v>5.25</v>
      </c>
      <c r="T26" s="46" t="str">
        <f>SUMIFS(H2:H500,E2:E500,"Mustafa Al-Salihi",K2:K500,N26)</f>
        <v>1.75</v>
      </c>
    </row>
    <row r="27">
      <c r="A27" s="3"/>
      <c r="B27" s="33"/>
      <c r="C27" s="3" t="s">
        <v>325</v>
      </c>
      <c r="D27" s="3" t="s">
        <v>163</v>
      </c>
      <c r="E27" s="3" t="s">
        <v>209</v>
      </c>
      <c r="F27" s="35">
        <v>1.25</v>
      </c>
      <c r="G27" s="33"/>
      <c r="H27" s="35">
        <v>1.25</v>
      </c>
      <c r="I27" s="36">
        <v>41893.0</v>
      </c>
      <c r="J27" s="3" t="s">
        <v>101</v>
      </c>
      <c r="K27" s="5" t="s">
        <v>172</v>
      </c>
      <c r="N27" s="5" t="s">
        <v>292</v>
      </c>
      <c r="P27" s="46" t="str">
        <f>SUMIFS(H2:H500,K2:K500,N27)</f>
        <v>32.5</v>
      </c>
      <c r="Q27" s="46" t="str">
        <f>SUMIFS(H2:H500,E2:E500,"Curtis Burtner",K2:K500,N27)</f>
        <v>10.25</v>
      </c>
      <c r="R27" s="46" t="str">
        <f>SUMIFS(H2:H500,E2:E500,"Jeremy Shulman",K2:K500,N27)</f>
        <v>7.5</v>
      </c>
      <c r="S27" s="46" t="str">
        <f>SUMIFS(H2:H500,E2:E500,"Michael Yeaple",K2:K500,N27)</f>
        <v>5.75</v>
      </c>
      <c r="T27" s="46" t="str">
        <f>SUMIFS(H2:H500,E2:E500,"Mustafa Al-Salihi",K2:K500,N27)</f>
        <v>9</v>
      </c>
    </row>
    <row r="28">
      <c r="A28" s="3"/>
      <c r="B28" s="33"/>
      <c r="C28" s="3" t="s">
        <v>325</v>
      </c>
      <c r="D28" s="3" t="s">
        <v>163</v>
      </c>
      <c r="E28" s="3" t="s">
        <v>211</v>
      </c>
      <c r="F28" s="35">
        <v>1.25</v>
      </c>
      <c r="G28" s="33"/>
      <c r="H28" s="35">
        <v>1.25</v>
      </c>
      <c r="I28" s="36">
        <v>41893.0</v>
      </c>
      <c r="J28" s="3" t="s">
        <v>101</v>
      </c>
      <c r="K28" s="5" t="s">
        <v>172</v>
      </c>
      <c r="N28" s="5" t="s">
        <v>436</v>
      </c>
      <c r="P28" s="46" t="str">
        <f>SUMIFS(H2:H500,K2:K500,N28)</f>
        <v>18.57</v>
      </c>
      <c r="Q28" s="46" t="str">
        <f>SUMIFS(H2:H500,E2:E500,"Curtis Burtner",K2:K500,N28)</f>
        <v>6.08</v>
      </c>
      <c r="R28" s="46" t="str">
        <f>SUMIFS(H2:H500,E2:E500,"Jeremy Shulman",K2:K500,N28)</f>
        <v>3.58</v>
      </c>
      <c r="S28" s="46" t="str">
        <f>SUMIFS(H2:H500,E2:E500,"Michael Yeaple",K2:K500,N28)</f>
        <v>6.08</v>
      </c>
      <c r="T28" s="46" t="str">
        <f>SUMIFS(H2:H500,E2:E500,"Mustafa Al-Salihi",K2:K500,N28)</f>
        <v>2.83</v>
      </c>
    </row>
    <row r="29">
      <c r="A29" s="3"/>
      <c r="B29" s="33"/>
      <c r="C29" s="3" t="s">
        <v>444</v>
      </c>
      <c r="D29" s="3" t="s">
        <v>163</v>
      </c>
      <c r="E29" s="3" t="s">
        <v>211</v>
      </c>
      <c r="F29" s="35">
        <v>0.5</v>
      </c>
      <c r="G29" s="33"/>
      <c r="H29" s="35">
        <v>0.5</v>
      </c>
      <c r="I29" s="36">
        <v>41892.0</v>
      </c>
      <c r="J29" s="3" t="s">
        <v>101</v>
      </c>
      <c r="K29" s="5" t="s">
        <v>292</v>
      </c>
      <c r="N29" s="5" t="s">
        <v>289</v>
      </c>
      <c r="P29" s="46" t="str">
        <f>SUMIFS(H2:H500,K2:K500,N29)</f>
        <v>16.5</v>
      </c>
      <c r="Q29" s="91" t="str">
        <f>SUMIFS(H2:H500,E2:E500,"Curtis Burtner",K2:K500,N29)</f>
        <v>1</v>
      </c>
      <c r="R29" s="91" t="str">
        <f>SUMIFS(H2:H500,E2:E500,"Jeremy Shulman",K2:K500,N29)</f>
        <v>1</v>
      </c>
      <c r="S29" s="91" t="str">
        <f>SUMIFS(H2:H500,E2:E500,"Michael Yeaple",K2:K500,N29)</f>
        <v>13.5</v>
      </c>
      <c r="T29" s="91" t="str">
        <f>SUMIFS(H2:H500,E2:E500,"Mustafa Al-Salihi",K2:K500,N29)</f>
        <v>1</v>
      </c>
    </row>
    <row r="30">
      <c r="A30" s="3"/>
      <c r="B30" s="33"/>
      <c r="C30" s="3" t="s">
        <v>449</v>
      </c>
      <c r="D30" s="3" t="s">
        <v>163</v>
      </c>
      <c r="E30" s="3" t="s">
        <v>209</v>
      </c>
      <c r="F30" s="35">
        <v>2.0</v>
      </c>
      <c r="G30" s="3"/>
      <c r="H30" s="35">
        <v>2.0</v>
      </c>
      <c r="I30" s="36">
        <v>41892.0</v>
      </c>
      <c r="J30" s="3" t="s">
        <v>101</v>
      </c>
      <c r="K30" s="5" t="s">
        <v>292</v>
      </c>
      <c r="N30" s="5" t="s">
        <v>451</v>
      </c>
      <c r="P30" s="46" t="str">
        <f>SUMIFS(H2:H500,K2:K500,N30)</f>
        <v>9</v>
      </c>
    </row>
    <row r="31">
      <c r="A31" s="3"/>
      <c r="B31" s="33"/>
      <c r="C31" s="3" t="s">
        <v>454</v>
      </c>
      <c r="D31" s="3" t="s">
        <v>163</v>
      </c>
      <c r="E31" s="3" t="s">
        <v>209</v>
      </c>
      <c r="F31" s="35">
        <v>1.5</v>
      </c>
      <c r="G31" s="3"/>
      <c r="H31" s="35">
        <v>1.5</v>
      </c>
      <c r="I31" s="36">
        <v>41890.0</v>
      </c>
      <c r="J31" s="3" t="s">
        <v>101</v>
      </c>
      <c r="K31" s="92" t="s">
        <v>436</v>
      </c>
      <c r="N31" s="5" t="s">
        <v>456</v>
      </c>
      <c r="P31" s="46" t="str">
        <f>SUMIFS(H2:H500,K2:K500,N31)</f>
        <v>0</v>
      </c>
    </row>
    <row r="32">
      <c r="A32" s="3"/>
      <c r="B32" s="33"/>
      <c r="C32" s="3" t="s">
        <v>454</v>
      </c>
      <c r="D32" s="3" t="s">
        <v>163</v>
      </c>
      <c r="E32" s="3" t="s">
        <v>211</v>
      </c>
      <c r="F32" s="35">
        <v>1.5</v>
      </c>
      <c r="G32" s="3"/>
      <c r="H32" s="35">
        <v>1.5</v>
      </c>
      <c r="I32" s="36">
        <v>41890.0</v>
      </c>
      <c r="J32" s="3" t="s">
        <v>101</v>
      </c>
      <c r="K32" s="92" t="s">
        <v>436</v>
      </c>
      <c r="N32" s="93" t="s">
        <v>457</v>
      </c>
      <c r="P32" s="46" t="str">
        <f>SUMIFS(H2:H500,K2:K500,N32)</f>
        <v>11.55</v>
      </c>
      <c r="Q32" t="str">
        <f>SUMIFS(H2:H500,K2:K500,N32)</f>
        <v>11.55</v>
      </c>
      <c r="R32" t="str">
        <f>SUMIFS(H2:H500,K2:K500,N32)</f>
        <v>11.55</v>
      </c>
      <c r="S32" t="str">
        <f>SUMIFS(H2:H500,K2:K500,N32)</f>
        <v>11.55</v>
      </c>
      <c r="T32" s="46" t="str">
        <f>SUMIFS(H2:H500,K2:K500,N32)</f>
        <v>11.55</v>
      </c>
    </row>
    <row r="33">
      <c r="A33" s="3"/>
      <c r="B33" s="33"/>
      <c r="C33" s="3" t="s">
        <v>454</v>
      </c>
      <c r="D33" s="3" t="s">
        <v>163</v>
      </c>
      <c r="E33" s="3" t="s">
        <v>191</v>
      </c>
      <c r="F33" s="35">
        <v>1.5</v>
      </c>
      <c r="G33" s="3"/>
      <c r="H33" s="35">
        <v>1.5</v>
      </c>
      <c r="I33" s="36">
        <v>41890.0</v>
      </c>
      <c r="J33" s="3" t="s">
        <v>101</v>
      </c>
      <c r="K33" s="92" t="s">
        <v>436</v>
      </c>
      <c r="N33" s="5" t="s">
        <v>172</v>
      </c>
      <c r="P33" s="46" t="str">
        <f>SUMIFS(H2:H500,K2:K500,N33)</f>
        <v>49.75</v>
      </c>
      <c r="Q33" t="str">
        <f>SUMIFS(H2:H500,K2:K500,N33)</f>
        <v>49.75</v>
      </c>
      <c r="R33" t="str">
        <f>SUMIFS(H2:H500,K2:K500,N33)</f>
        <v>49.75</v>
      </c>
      <c r="S33" t="str">
        <f>SUMIFS(H2:H500,K2:K500,N33)</f>
        <v>49.75</v>
      </c>
      <c r="T33" t="str">
        <f>SUMIFS(H2:H500,K2:K500,N33)</f>
        <v>49.75</v>
      </c>
    </row>
    <row r="34">
      <c r="A34" s="3"/>
      <c r="B34" s="33"/>
      <c r="C34" s="3" t="s">
        <v>454</v>
      </c>
      <c r="D34" s="3" t="s">
        <v>163</v>
      </c>
      <c r="E34" s="3" t="s">
        <v>76</v>
      </c>
      <c r="F34" s="35">
        <v>1.5</v>
      </c>
      <c r="G34" s="3"/>
      <c r="H34" s="35">
        <v>1.5</v>
      </c>
      <c r="I34" s="36">
        <v>41890.0</v>
      </c>
      <c r="J34" s="3" t="s">
        <v>101</v>
      </c>
      <c r="K34" s="92" t="s">
        <v>436</v>
      </c>
      <c r="N34" s="5" t="s">
        <v>468</v>
      </c>
      <c r="P34" s="46" t="str">
        <f>SUMIFS(H2:H500,K2:K500,N34)</f>
        <v>0</v>
      </c>
    </row>
    <row r="35">
      <c r="A35" s="3"/>
      <c r="B35" s="33"/>
      <c r="C35" s="3" t="s">
        <v>469</v>
      </c>
      <c r="D35" s="3" t="s">
        <v>163</v>
      </c>
      <c r="E35" s="3" t="s">
        <v>191</v>
      </c>
      <c r="F35" s="35">
        <v>3.5</v>
      </c>
      <c r="G35" s="3"/>
      <c r="H35" s="35">
        <v>3.5</v>
      </c>
      <c r="I35" s="36">
        <v>41890.0</v>
      </c>
      <c r="J35" s="3" t="s">
        <v>101</v>
      </c>
      <c r="K35" s="93" t="s">
        <v>457</v>
      </c>
    </row>
    <row r="36">
      <c r="A36" s="3"/>
      <c r="B36" s="33"/>
      <c r="C36" s="3" t="s">
        <v>454</v>
      </c>
      <c r="D36" s="3" t="s">
        <v>163</v>
      </c>
      <c r="E36" s="3" t="s">
        <v>209</v>
      </c>
      <c r="F36" s="35">
        <v>1.33</v>
      </c>
      <c r="G36" s="3"/>
      <c r="H36" s="35">
        <v>1.33</v>
      </c>
      <c r="I36" s="36">
        <v>41891.0</v>
      </c>
      <c r="J36" s="3" t="s">
        <v>101</v>
      </c>
      <c r="K36" s="5" t="s">
        <v>436</v>
      </c>
      <c r="N36" s="5" t="s">
        <v>470</v>
      </c>
      <c r="P36" s="5" t="str">
        <f>SUM(P19:P34)</f>
        <v>196.37</v>
      </c>
    </row>
    <row r="37">
      <c r="A37" s="3"/>
      <c r="B37" s="33"/>
      <c r="C37" s="3" t="s">
        <v>454</v>
      </c>
      <c r="D37" s="3" t="s">
        <v>163</v>
      </c>
      <c r="E37" s="3" t="s">
        <v>211</v>
      </c>
      <c r="F37" s="35">
        <v>1.33</v>
      </c>
      <c r="G37" s="3"/>
      <c r="H37" s="35">
        <v>1.33</v>
      </c>
      <c r="I37" s="36">
        <v>41891.0</v>
      </c>
      <c r="J37" s="3" t="s">
        <v>101</v>
      </c>
      <c r="K37" s="5" t="s">
        <v>436</v>
      </c>
      <c r="N37" s="5" t="s">
        <v>471</v>
      </c>
      <c r="P37" s="70" t="str">
        <f>SUM(H2:H500)</f>
        <v>196.37</v>
      </c>
    </row>
    <row r="38">
      <c r="A38" s="3"/>
      <c r="B38" s="33"/>
      <c r="C38" s="3" t="s">
        <v>454</v>
      </c>
      <c r="D38" s="3" t="s">
        <v>163</v>
      </c>
      <c r="E38" s="3" t="s">
        <v>191</v>
      </c>
      <c r="F38" s="35">
        <v>1.33</v>
      </c>
      <c r="G38" s="3"/>
      <c r="H38" s="35">
        <v>1.33</v>
      </c>
      <c r="I38" s="36">
        <v>41891.0</v>
      </c>
      <c r="J38" s="3" t="s">
        <v>101</v>
      </c>
      <c r="K38" s="5" t="s">
        <v>436</v>
      </c>
    </row>
    <row r="39">
      <c r="A39" s="3"/>
      <c r="B39" s="33"/>
      <c r="C39" s="3" t="s">
        <v>454</v>
      </c>
      <c r="D39" s="3" t="s">
        <v>163</v>
      </c>
      <c r="E39" s="3" t="s">
        <v>76</v>
      </c>
      <c r="F39" s="35">
        <v>1.33</v>
      </c>
      <c r="G39" s="3"/>
      <c r="H39" s="35">
        <v>1.33</v>
      </c>
      <c r="I39" s="36">
        <v>41891.0</v>
      </c>
      <c r="J39" s="3" t="s">
        <v>101</v>
      </c>
      <c r="K39" s="5" t="s">
        <v>436</v>
      </c>
      <c r="N39" s="5" t="s">
        <v>472</v>
      </c>
      <c r="P39" s="5" t="str">
        <f>SUM(P24,P26,P28,P33)</f>
        <v>125.82</v>
      </c>
    </row>
    <row r="40">
      <c r="A40" s="3"/>
      <c r="B40" s="33"/>
      <c r="C40" s="97" t="s">
        <v>473</v>
      </c>
      <c r="D40" s="3" t="s">
        <v>163</v>
      </c>
      <c r="E40" s="3" t="s">
        <v>209</v>
      </c>
      <c r="F40" s="35">
        <v>2.0</v>
      </c>
      <c r="G40" s="3"/>
      <c r="H40" s="35">
        <v>2.0</v>
      </c>
      <c r="I40" s="36">
        <v>41891.0</v>
      </c>
      <c r="J40" s="3" t="s">
        <v>101</v>
      </c>
      <c r="K40" s="5" t="s">
        <v>292</v>
      </c>
    </row>
    <row r="41">
      <c r="A41" s="3"/>
      <c r="B41" s="33"/>
      <c r="C41" s="97" t="s">
        <v>473</v>
      </c>
      <c r="D41" s="3" t="s">
        <v>163</v>
      </c>
      <c r="E41" s="3" t="s">
        <v>211</v>
      </c>
      <c r="F41" s="35">
        <v>2.0</v>
      </c>
      <c r="G41" s="3"/>
      <c r="H41" s="35">
        <v>2.0</v>
      </c>
      <c r="I41" s="36">
        <v>41891.0</v>
      </c>
      <c r="J41" s="3" t="s">
        <v>101</v>
      </c>
      <c r="K41" s="5" t="s">
        <v>292</v>
      </c>
    </row>
    <row r="42">
      <c r="A42" s="3"/>
      <c r="B42" s="33"/>
      <c r="C42" s="97" t="s">
        <v>473</v>
      </c>
      <c r="D42" s="3" t="s">
        <v>163</v>
      </c>
      <c r="E42" s="3" t="s">
        <v>191</v>
      </c>
      <c r="F42" s="35">
        <v>2.0</v>
      </c>
      <c r="G42" s="3"/>
      <c r="H42" s="35">
        <v>2.0</v>
      </c>
      <c r="I42" s="36">
        <v>41891.0</v>
      </c>
      <c r="J42" s="3" t="s">
        <v>101</v>
      </c>
      <c r="K42" s="5" t="s">
        <v>292</v>
      </c>
    </row>
    <row r="43">
      <c r="A43" s="3"/>
      <c r="B43" s="33"/>
      <c r="C43" s="97" t="s">
        <v>473</v>
      </c>
      <c r="D43" s="3" t="s">
        <v>163</v>
      </c>
      <c r="E43" s="3" t="s">
        <v>76</v>
      </c>
      <c r="F43" s="35">
        <v>2.0</v>
      </c>
      <c r="G43" s="3"/>
      <c r="H43" s="35">
        <v>2.0</v>
      </c>
      <c r="I43" s="36">
        <v>41891.0</v>
      </c>
      <c r="J43" s="3" t="s">
        <v>101</v>
      </c>
      <c r="K43" s="5" t="s">
        <v>292</v>
      </c>
    </row>
    <row r="44">
      <c r="A44" s="3"/>
      <c r="B44" s="33"/>
      <c r="C44" s="3" t="s">
        <v>454</v>
      </c>
      <c r="D44" s="3" t="s">
        <v>163</v>
      </c>
      <c r="E44" s="3" t="s">
        <v>209</v>
      </c>
      <c r="F44" s="35">
        <v>1.5</v>
      </c>
      <c r="G44" s="3"/>
      <c r="H44" s="35">
        <v>1.5</v>
      </c>
      <c r="I44" s="36">
        <v>41892.0</v>
      </c>
      <c r="J44" s="3" t="s">
        <v>101</v>
      </c>
      <c r="K44" s="5" t="s">
        <v>292</v>
      </c>
    </row>
    <row r="45">
      <c r="A45" s="3"/>
      <c r="B45" s="33"/>
      <c r="C45" s="3" t="s">
        <v>454</v>
      </c>
      <c r="D45" s="3" t="s">
        <v>163</v>
      </c>
      <c r="E45" s="3" t="s">
        <v>211</v>
      </c>
      <c r="F45" s="35">
        <v>1.5</v>
      </c>
      <c r="G45" s="3"/>
      <c r="H45" s="35">
        <v>1.5</v>
      </c>
      <c r="I45" s="36">
        <v>41892.0</v>
      </c>
      <c r="J45" s="3" t="s">
        <v>101</v>
      </c>
      <c r="K45" s="5" t="s">
        <v>292</v>
      </c>
    </row>
    <row r="46">
      <c r="A46" s="3"/>
      <c r="B46" s="33"/>
      <c r="C46" s="3" t="s">
        <v>454</v>
      </c>
      <c r="D46" s="3" t="s">
        <v>163</v>
      </c>
      <c r="E46" s="3" t="s">
        <v>191</v>
      </c>
      <c r="F46" s="35">
        <v>1.5</v>
      </c>
      <c r="G46" s="3"/>
      <c r="H46" s="35">
        <v>1.5</v>
      </c>
      <c r="I46" s="36">
        <v>41892.0</v>
      </c>
      <c r="J46" s="3" t="s">
        <v>101</v>
      </c>
      <c r="K46" s="5" t="s">
        <v>292</v>
      </c>
    </row>
    <row r="47">
      <c r="A47" s="3"/>
      <c r="B47" s="33"/>
      <c r="C47" s="3" t="s">
        <v>454</v>
      </c>
      <c r="D47" s="3" t="s">
        <v>163</v>
      </c>
      <c r="E47" s="3" t="s">
        <v>76</v>
      </c>
      <c r="F47" s="35">
        <v>1.5</v>
      </c>
      <c r="G47" s="3"/>
      <c r="H47" s="35">
        <v>1.5</v>
      </c>
      <c r="I47" s="36">
        <v>41892.0</v>
      </c>
      <c r="J47" s="3" t="s">
        <v>101</v>
      </c>
      <c r="K47" s="5" t="s">
        <v>292</v>
      </c>
    </row>
    <row r="48">
      <c r="A48" s="3"/>
      <c r="B48" s="33"/>
      <c r="C48" s="3" t="s">
        <v>474</v>
      </c>
      <c r="D48" s="3" t="s">
        <v>163</v>
      </c>
      <c r="E48" s="3" t="s">
        <v>191</v>
      </c>
      <c r="F48" s="35">
        <v>0.5</v>
      </c>
      <c r="G48" s="3"/>
      <c r="H48" s="35">
        <v>0.5</v>
      </c>
      <c r="I48" s="36">
        <v>41892.0</v>
      </c>
      <c r="J48" s="3" t="s">
        <v>101</v>
      </c>
      <c r="K48" s="5" t="s">
        <v>436</v>
      </c>
    </row>
    <row r="49">
      <c r="A49" s="3"/>
      <c r="B49" s="33"/>
      <c r="C49" s="3" t="s">
        <v>474</v>
      </c>
      <c r="D49" s="3" t="s">
        <v>163</v>
      </c>
      <c r="E49" s="3" t="s">
        <v>76</v>
      </c>
      <c r="F49" s="35">
        <v>0.5</v>
      </c>
      <c r="G49" s="3"/>
      <c r="H49" s="35">
        <v>0.5</v>
      </c>
      <c r="I49" s="36">
        <v>41892.0</v>
      </c>
      <c r="J49" s="3" t="s">
        <v>101</v>
      </c>
      <c r="K49" s="5" t="s">
        <v>436</v>
      </c>
    </row>
    <row r="50">
      <c r="A50" s="3"/>
      <c r="B50" s="33"/>
      <c r="C50" s="3" t="s">
        <v>475</v>
      </c>
      <c r="D50" s="3" t="s">
        <v>163</v>
      </c>
      <c r="E50" s="3" t="s">
        <v>76</v>
      </c>
      <c r="F50" s="35">
        <v>0.5</v>
      </c>
      <c r="G50" s="3"/>
      <c r="H50" s="35">
        <v>0.75</v>
      </c>
      <c r="I50" s="36">
        <v>41903.0</v>
      </c>
      <c r="J50" s="3" t="s">
        <v>101</v>
      </c>
      <c r="K50" s="5" t="s">
        <v>436</v>
      </c>
    </row>
    <row r="51">
      <c r="A51" s="3"/>
      <c r="B51" s="33"/>
      <c r="C51" s="3" t="s">
        <v>475</v>
      </c>
      <c r="D51" s="3" t="s">
        <v>163</v>
      </c>
      <c r="E51" s="3" t="s">
        <v>209</v>
      </c>
      <c r="F51" s="35">
        <v>0.5</v>
      </c>
      <c r="G51" s="3"/>
      <c r="H51" s="35">
        <v>0.75</v>
      </c>
      <c r="I51" s="36">
        <v>41903.0</v>
      </c>
      <c r="J51" s="3" t="s">
        <v>101</v>
      </c>
      <c r="K51" s="5" t="s">
        <v>436</v>
      </c>
    </row>
    <row r="52">
      <c r="A52" s="3"/>
      <c r="B52" s="33"/>
      <c r="C52" s="3" t="s">
        <v>475</v>
      </c>
      <c r="D52" s="3" t="s">
        <v>163</v>
      </c>
      <c r="E52" s="3" t="s">
        <v>191</v>
      </c>
      <c r="F52" s="35">
        <v>0.5</v>
      </c>
      <c r="G52" s="3"/>
      <c r="H52" s="35">
        <v>0.75</v>
      </c>
      <c r="I52" s="36">
        <v>41903.0</v>
      </c>
      <c r="J52" s="3" t="s">
        <v>101</v>
      </c>
      <c r="K52" s="5" t="s">
        <v>436</v>
      </c>
    </row>
    <row r="53">
      <c r="A53" s="3"/>
      <c r="B53" s="33"/>
      <c r="C53" s="3" t="s">
        <v>476</v>
      </c>
      <c r="D53" s="3" t="s">
        <v>163</v>
      </c>
      <c r="E53" s="3" t="s">
        <v>191</v>
      </c>
      <c r="F53" s="35">
        <v>0.5</v>
      </c>
      <c r="G53" s="3"/>
      <c r="H53" s="35">
        <v>1.0</v>
      </c>
      <c r="I53" s="36">
        <v>41901.0</v>
      </c>
      <c r="J53" s="3" t="s">
        <v>101</v>
      </c>
      <c r="K53" s="5" t="s">
        <v>289</v>
      </c>
    </row>
    <row r="54">
      <c r="A54" s="3"/>
      <c r="B54" s="33"/>
      <c r="C54" s="3" t="s">
        <v>478</v>
      </c>
      <c r="D54" s="3" t="s">
        <v>163</v>
      </c>
      <c r="E54" s="3" t="s">
        <v>209</v>
      </c>
      <c r="F54" s="3"/>
      <c r="G54" s="3"/>
      <c r="H54" s="35">
        <v>0.5</v>
      </c>
      <c r="I54" s="36">
        <v>41900.0</v>
      </c>
      <c r="J54" s="3" t="s">
        <v>101</v>
      </c>
      <c r="K54" s="5" t="s">
        <v>292</v>
      </c>
    </row>
    <row r="55">
      <c r="A55" s="3"/>
      <c r="B55" s="33"/>
      <c r="C55" s="3" t="s">
        <v>479</v>
      </c>
      <c r="D55" s="3" t="s">
        <v>163</v>
      </c>
      <c r="E55" s="3" t="s">
        <v>76</v>
      </c>
      <c r="F55" s="35">
        <v>0.5</v>
      </c>
      <c r="G55" s="3"/>
      <c r="H55" s="35">
        <v>0.75</v>
      </c>
      <c r="I55" s="36">
        <v>41900.0</v>
      </c>
      <c r="J55" s="3" t="s">
        <v>101</v>
      </c>
      <c r="K55" s="5" t="s">
        <v>292</v>
      </c>
    </row>
    <row r="56">
      <c r="A56" s="3"/>
      <c r="B56" s="33"/>
      <c r="C56" s="3" t="s">
        <v>480</v>
      </c>
      <c r="D56" s="3" t="s">
        <v>163</v>
      </c>
      <c r="E56" s="3" t="s">
        <v>76</v>
      </c>
      <c r="F56" s="35">
        <v>0.5</v>
      </c>
      <c r="G56" s="3"/>
      <c r="H56" s="35">
        <v>1.0</v>
      </c>
      <c r="I56" s="36">
        <v>41899.0</v>
      </c>
      <c r="J56" s="3" t="s">
        <v>101</v>
      </c>
      <c r="K56" s="5" t="s">
        <v>292</v>
      </c>
    </row>
    <row r="57">
      <c r="A57" s="3"/>
      <c r="B57" s="33"/>
      <c r="C57" s="3" t="s">
        <v>482</v>
      </c>
      <c r="D57" s="3" t="s">
        <v>163</v>
      </c>
      <c r="E57" s="3" t="s">
        <v>191</v>
      </c>
      <c r="F57" s="35">
        <v>1.0</v>
      </c>
      <c r="G57" s="3"/>
      <c r="H57" s="35">
        <v>1.25</v>
      </c>
      <c r="I57" s="36">
        <v>41899.0</v>
      </c>
      <c r="J57" s="3" t="s">
        <v>101</v>
      </c>
      <c r="K57" s="93" t="s">
        <v>457</v>
      </c>
    </row>
    <row r="58">
      <c r="A58" s="3"/>
      <c r="B58" s="33"/>
      <c r="C58" s="3" t="s">
        <v>483</v>
      </c>
      <c r="D58" s="3" t="s">
        <v>163</v>
      </c>
      <c r="E58" s="3" t="s">
        <v>76</v>
      </c>
      <c r="F58" s="35">
        <v>0.5</v>
      </c>
      <c r="G58" s="3"/>
      <c r="H58" s="35">
        <v>0.5</v>
      </c>
      <c r="I58" s="36">
        <v>41899.0</v>
      </c>
      <c r="J58" s="3" t="s">
        <v>101</v>
      </c>
      <c r="K58" s="5" t="s">
        <v>172</v>
      </c>
    </row>
    <row r="59">
      <c r="A59" s="3"/>
      <c r="B59" s="33"/>
      <c r="C59" s="3" t="s">
        <v>483</v>
      </c>
      <c r="D59" s="3" t="s">
        <v>163</v>
      </c>
      <c r="E59" s="3" t="s">
        <v>209</v>
      </c>
      <c r="F59" s="35">
        <v>1.0</v>
      </c>
      <c r="G59" s="3"/>
      <c r="H59" s="35">
        <v>1.0</v>
      </c>
      <c r="I59" s="36">
        <v>41899.0</v>
      </c>
      <c r="J59" s="3" t="s">
        <v>101</v>
      </c>
      <c r="K59" s="5" t="s">
        <v>172</v>
      </c>
    </row>
    <row r="60">
      <c r="A60" s="3"/>
      <c r="B60" s="33"/>
      <c r="C60" s="3" t="s">
        <v>483</v>
      </c>
      <c r="D60" s="3" t="s">
        <v>163</v>
      </c>
      <c r="E60" s="3" t="s">
        <v>191</v>
      </c>
      <c r="F60" s="35">
        <v>1.0</v>
      </c>
      <c r="G60" s="3"/>
      <c r="H60" s="35">
        <v>1.0</v>
      </c>
      <c r="I60" s="36">
        <v>41899.0</v>
      </c>
      <c r="J60" s="3" t="s">
        <v>101</v>
      </c>
      <c r="K60" s="5" t="s">
        <v>172</v>
      </c>
    </row>
    <row r="61">
      <c r="A61" s="3"/>
      <c r="B61" s="33"/>
      <c r="C61" s="3" t="s">
        <v>484</v>
      </c>
      <c r="D61" s="3" t="s">
        <v>163</v>
      </c>
      <c r="E61" s="3" t="s">
        <v>191</v>
      </c>
      <c r="F61" s="35">
        <v>2.0</v>
      </c>
      <c r="G61" s="3"/>
      <c r="H61" s="35">
        <v>3.0</v>
      </c>
      <c r="I61" s="36">
        <v>41899.0</v>
      </c>
      <c r="J61" s="3" t="s">
        <v>101</v>
      </c>
      <c r="K61" s="93" t="s">
        <v>457</v>
      </c>
    </row>
    <row r="62">
      <c r="A62" s="3"/>
      <c r="B62" s="33"/>
      <c r="C62" s="3" t="s">
        <v>485</v>
      </c>
      <c r="D62" s="3" t="s">
        <v>163</v>
      </c>
      <c r="E62" s="3" t="s">
        <v>211</v>
      </c>
      <c r="F62" s="3"/>
      <c r="G62" s="3"/>
      <c r="H62" s="35">
        <v>1.0</v>
      </c>
      <c r="I62" s="36">
        <v>41899.0</v>
      </c>
      <c r="J62" s="3" t="s">
        <v>101</v>
      </c>
      <c r="K62" s="5" t="s">
        <v>292</v>
      </c>
    </row>
    <row r="63">
      <c r="A63" s="3"/>
      <c r="B63" s="33"/>
      <c r="C63" s="3" t="s">
        <v>487</v>
      </c>
      <c r="D63" s="3" t="s">
        <v>163</v>
      </c>
      <c r="E63" s="3" t="s">
        <v>209</v>
      </c>
      <c r="F63" s="35">
        <v>1.25</v>
      </c>
      <c r="G63" s="3"/>
      <c r="H63" s="35">
        <v>1.25</v>
      </c>
      <c r="I63" s="36">
        <v>41898.0</v>
      </c>
      <c r="J63" s="3" t="s">
        <v>101</v>
      </c>
      <c r="K63" s="5" t="s">
        <v>172</v>
      </c>
    </row>
    <row r="64">
      <c r="A64" s="3"/>
      <c r="B64" s="33"/>
      <c r="C64" s="3" t="s">
        <v>487</v>
      </c>
      <c r="D64" s="3" t="s">
        <v>163</v>
      </c>
      <c r="E64" s="3" t="s">
        <v>211</v>
      </c>
      <c r="F64" s="35">
        <v>1.25</v>
      </c>
      <c r="G64" s="3"/>
      <c r="H64" s="35">
        <v>1.25</v>
      </c>
      <c r="I64" s="36">
        <v>41898.0</v>
      </c>
      <c r="J64" s="3" t="s">
        <v>101</v>
      </c>
      <c r="K64" s="5" t="s">
        <v>172</v>
      </c>
    </row>
    <row r="65">
      <c r="A65" s="3"/>
      <c r="B65" s="33"/>
      <c r="C65" s="3" t="s">
        <v>487</v>
      </c>
      <c r="D65" s="3" t="s">
        <v>163</v>
      </c>
      <c r="E65" s="3" t="s">
        <v>191</v>
      </c>
      <c r="F65" s="35">
        <v>1.25</v>
      </c>
      <c r="G65" s="3"/>
      <c r="H65" s="35">
        <v>1.25</v>
      </c>
      <c r="I65" s="36">
        <v>41898.0</v>
      </c>
      <c r="J65" s="3" t="s">
        <v>101</v>
      </c>
      <c r="K65" s="5" t="s">
        <v>172</v>
      </c>
    </row>
    <row r="66">
      <c r="A66" s="3"/>
      <c r="B66" s="33"/>
      <c r="C66" s="3" t="s">
        <v>487</v>
      </c>
      <c r="D66" s="3" t="s">
        <v>163</v>
      </c>
      <c r="E66" s="3" t="s">
        <v>76</v>
      </c>
      <c r="F66" s="35">
        <v>1.25</v>
      </c>
      <c r="G66" s="3"/>
      <c r="H66" s="35">
        <v>1.25</v>
      </c>
      <c r="I66" s="36">
        <v>41898.0</v>
      </c>
      <c r="J66" s="3" t="s">
        <v>101</v>
      </c>
      <c r="K66" s="5" t="s">
        <v>172</v>
      </c>
    </row>
    <row r="67">
      <c r="A67" s="3"/>
      <c r="B67" s="33"/>
      <c r="C67" s="3" t="s">
        <v>484</v>
      </c>
      <c r="D67" s="3" t="s">
        <v>163</v>
      </c>
      <c r="E67" s="3" t="s">
        <v>209</v>
      </c>
      <c r="F67" s="35">
        <v>1.25</v>
      </c>
      <c r="G67" s="3"/>
      <c r="H67" s="35">
        <v>1.25</v>
      </c>
      <c r="I67" s="36">
        <v>41897.0</v>
      </c>
      <c r="J67" s="3" t="s">
        <v>101</v>
      </c>
      <c r="K67" s="93" t="s">
        <v>457</v>
      </c>
    </row>
    <row r="68">
      <c r="A68" s="3"/>
      <c r="B68" s="33"/>
      <c r="C68" s="3" t="s">
        <v>484</v>
      </c>
      <c r="D68" s="3" t="s">
        <v>163</v>
      </c>
      <c r="E68" s="3" t="s">
        <v>76</v>
      </c>
      <c r="F68" s="35">
        <v>1.25</v>
      </c>
      <c r="G68" s="3"/>
      <c r="H68" s="35">
        <v>1.25</v>
      </c>
      <c r="I68" s="36">
        <v>41897.0</v>
      </c>
      <c r="J68" s="3" t="s">
        <v>101</v>
      </c>
      <c r="K68" s="93" t="s">
        <v>457</v>
      </c>
    </row>
    <row r="69">
      <c r="A69" s="3"/>
      <c r="B69" s="33"/>
      <c r="C69" s="3" t="s">
        <v>489</v>
      </c>
      <c r="D69" s="3" t="s">
        <v>163</v>
      </c>
      <c r="E69" s="3" t="s">
        <v>211</v>
      </c>
      <c r="F69" s="35">
        <v>1.3</v>
      </c>
      <c r="G69" s="3"/>
      <c r="H69" s="35">
        <v>1.3</v>
      </c>
      <c r="I69" s="36">
        <v>41897.0</v>
      </c>
      <c r="J69" s="3" t="s">
        <v>101</v>
      </c>
      <c r="K69" s="93" t="s">
        <v>457</v>
      </c>
    </row>
    <row r="70">
      <c r="A70" s="3"/>
      <c r="B70" s="33"/>
      <c r="C70" s="3" t="s">
        <v>491</v>
      </c>
      <c r="D70" s="3" t="s">
        <v>163</v>
      </c>
      <c r="E70" s="3" t="s">
        <v>191</v>
      </c>
      <c r="F70" s="35">
        <v>3.0</v>
      </c>
      <c r="G70" s="3"/>
      <c r="H70" s="35">
        <v>5.0</v>
      </c>
      <c r="I70" s="36">
        <v>41909.0</v>
      </c>
      <c r="J70" s="3" t="s">
        <v>101</v>
      </c>
      <c r="K70" s="5" t="s">
        <v>289</v>
      </c>
    </row>
    <row r="71">
      <c r="A71" s="3"/>
      <c r="B71" s="33"/>
      <c r="C71" s="3" t="s">
        <v>493</v>
      </c>
      <c r="D71" s="3" t="s">
        <v>163</v>
      </c>
      <c r="E71" s="3" t="s">
        <v>76</v>
      </c>
      <c r="F71" s="35">
        <v>1.25</v>
      </c>
      <c r="G71" s="3"/>
      <c r="H71" s="35">
        <v>1.75</v>
      </c>
      <c r="I71" s="36">
        <v>41907.0</v>
      </c>
      <c r="J71" s="3" t="s">
        <v>101</v>
      </c>
      <c r="K71" s="5" t="s">
        <v>172</v>
      </c>
    </row>
    <row r="72">
      <c r="A72" s="3"/>
      <c r="B72" s="33"/>
      <c r="C72" s="3" t="s">
        <v>493</v>
      </c>
      <c r="D72" s="3" t="s">
        <v>163</v>
      </c>
      <c r="E72" s="3" t="s">
        <v>209</v>
      </c>
      <c r="F72" s="35">
        <v>1.25</v>
      </c>
      <c r="G72" s="3"/>
      <c r="H72" s="35">
        <v>1.75</v>
      </c>
      <c r="I72" s="36">
        <v>41907.0</v>
      </c>
      <c r="J72" s="3" t="s">
        <v>101</v>
      </c>
      <c r="K72" s="5" t="s">
        <v>172</v>
      </c>
    </row>
    <row r="73">
      <c r="A73" s="3"/>
      <c r="B73" s="33"/>
      <c r="C73" s="3" t="s">
        <v>493</v>
      </c>
      <c r="D73" s="3" t="s">
        <v>163</v>
      </c>
      <c r="E73" s="3" t="s">
        <v>191</v>
      </c>
      <c r="F73" s="35">
        <v>1.25</v>
      </c>
      <c r="G73" s="3"/>
      <c r="H73" s="35">
        <v>1.75</v>
      </c>
      <c r="I73" s="36">
        <v>41907.0</v>
      </c>
      <c r="J73" s="3" t="s">
        <v>101</v>
      </c>
      <c r="K73" s="5" t="s">
        <v>172</v>
      </c>
    </row>
    <row r="74">
      <c r="A74" s="3"/>
      <c r="B74" s="33"/>
      <c r="C74" s="3" t="s">
        <v>498</v>
      </c>
      <c r="D74" s="3" t="s">
        <v>163</v>
      </c>
      <c r="E74" s="3" t="s">
        <v>76</v>
      </c>
      <c r="F74" s="35">
        <v>1.0</v>
      </c>
      <c r="G74" s="3"/>
      <c r="H74" s="35">
        <v>1.0</v>
      </c>
      <c r="I74" s="36">
        <v>41907.0</v>
      </c>
      <c r="J74" s="3" t="s">
        <v>101</v>
      </c>
      <c r="K74" s="5" t="s">
        <v>292</v>
      </c>
    </row>
    <row r="75">
      <c r="A75" s="3"/>
      <c r="B75" s="33"/>
      <c r="C75" s="3" t="s">
        <v>498</v>
      </c>
      <c r="D75" s="3" t="s">
        <v>163</v>
      </c>
      <c r="E75" s="100" t="s">
        <v>191</v>
      </c>
      <c r="F75" s="35">
        <v>1.0</v>
      </c>
      <c r="G75" s="3"/>
      <c r="H75" s="35">
        <v>1.0</v>
      </c>
      <c r="I75" s="36">
        <v>41907.0</v>
      </c>
      <c r="J75" s="3" t="s">
        <v>101</v>
      </c>
      <c r="K75" s="5" t="s">
        <v>292</v>
      </c>
    </row>
    <row r="76">
      <c r="A76" s="3"/>
      <c r="B76" s="33"/>
      <c r="C76" s="3" t="s">
        <v>507</v>
      </c>
      <c r="D76" s="3" t="s">
        <v>163</v>
      </c>
      <c r="E76" s="3" t="s">
        <v>76</v>
      </c>
      <c r="F76" s="35">
        <v>1.0</v>
      </c>
      <c r="G76" s="3"/>
      <c r="H76" s="35">
        <v>1.0</v>
      </c>
      <c r="I76" s="36">
        <v>41907.0</v>
      </c>
      <c r="J76" s="3" t="s">
        <v>101</v>
      </c>
      <c r="K76" s="5" t="s">
        <v>292</v>
      </c>
    </row>
    <row r="77">
      <c r="A77" s="3"/>
      <c r="B77" s="33"/>
      <c r="C77" s="3" t="s">
        <v>508</v>
      </c>
      <c r="D77" s="3" t="s">
        <v>163</v>
      </c>
      <c r="E77" s="3" t="s">
        <v>76</v>
      </c>
      <c r="F77" s="35">
        <v>1.0</v>
      </c>
      <c r="G77" s="3"/>
      <c r="H77" s="35">
        <v>1.0</v>
      </c>
      <c r="I77" s="36">
        <v>41906.0</v>
      </c>
      <c r="J77" s="3" t="s">
        <v>101</v>
      </c>
      <c r="K77" s="5" t="s">
        <v>172</v>
      </c>
    </row>
    <row r="78">
      <c r="A78" s="3"/>
      <c r="B78" s="33"/>
      <c r="C78" s="3" t="s">
        <v>508</v>
      </c>
      <c r="D78" s="3" t="s">
        <v>163</v>
      </c>
      <c r="E78" s="3" t="s">
        <v>209</v>
      </c>
      <c r="F78" s="35">
        <v>1.0</v>
      </c>
      <c r="G78" s="3"/>
      <c r="H78" s="35">
        <v>1.0</v>
      </c>
      <c r="I78" s="36">
        <v>41906.0</v>
      </c>
      <c r="J78" s="3" t="s">
        <v>101</v>
      </c>
      <c r="K78" s="5" t="s">
        <v>172</v>
      </c>
    </row>
    <row r="79">
      <c r="A79" s="3"/>
      <c r="B79" s="33"/>
      <c r="C79" s="3" t="s">
        <v>508</v>
      </c>
      <c r="D79" s="3" t="s">
        <v>163</v>
      </c>
      <c r="E79" s="3" t="s">
        <v>191</v>
      </c>
      <c r="F79" s="35">
        <v>1.0</v>
      </c>
      <c r="G79" s="3"/>
      <c r="H79" s="35">
        <v>1.0</v>
      </c>
      <c r="I79" s="36">
        <v>41906.0</v>
      </c>
      <c r="J79" s="3" t="s">
        <v>101</v>
      </c>
      <c r="K79" s="5" t="s">
        <v>172</v>
      </c>
    </row>
    <row r="80">
      <c r="A80" s="3"/>
      <c r="B80" s="33"/>
      <c r="C80" s="3" t="s">
        <v>509</v>
      </c>
      <c r="D80" s="3" t="s">
        <v>163</v>
      </c>
      <c r="E80" s="3" t="s">
        <v>209</v>
      </c>
      <c r="F80" s="35">
        <v>1.0</v>
      </c>
      <c r="G80" s="3"/>
      <c r="H80" s="35">
        <v>1.0</v>
      </c>
      <c r="I80" s="36">
        <v>41905.0</v>
      </c>
      <c r="J80" s="3" t="s">
        <v>101</v>
      </c>
      <c r="K80" s="5" t="s">
        <v>289</v>
      </c>
    </row>
    <row r="81">
      <c r="A81" s="3"/>
      <c r="B81" s="33"/>
      <c r="C81" s="3" t="s">
        <v>509</v>
      </c>
      <c r="D81" s="3" t="s">
        <v>163</v>
      </c>
      <c r="E81" s="3" t="s">
        <v>211</v>
      </c>
      <c r="F81" s="35">
        <v>1.0</v>
      </c>
      <c r="G81" s="3"/>
      <c r="H81" s="35">
        <v>1.0</v>
      </c>
      <c r="I81" s="36">
        <v>41905.0</v>
      </c>
      <c r="J81" s="3" t="s">
        <v>101</v>
      </c>
      <c r="K81" s="5" t="s">
        <v>289</v>
      </c>
    </row>
    <row r="82">
      <c r="A82" s="3"/>
      <c r="B82" s="33"/>
      <c r="C82" s="3" t="s">
        <v>509</v>
      </c>
      <c r="D82" s="3" t="s">
        <v>163</v>
      </c>
      <c r="E82" s="3" t="s">
        <v>191</v>
      </c>
      <c r="F82" s="35">
        <v>1.0</v>
      </c>
      <c r="G82" s="3"/>
      <c r="H82" s="35">
        <v>1.0</v>
      </c>
      <c r="I82" s="36">
        <v>41905.0</v>
      </c>
      <c r="J82" s="3" t="s">
        <v>101</v>
      </c>
      <c r="K82" s="5" t="s">
        <v>289</v>
      </c>
    </row>
    <row r="83">
      <c r="A83" s="3"/>
      <c r="B83" s="33"/>
      <c r="C83" s="3" t="s">
        <v>509</v>
      </c>
      <c r="D83" s="3" t="s">
        <v>163</v>
      </c>
      <c r="E83" s="3" t="s">
        <v>76</v>
      </c>
      <c r="F83" s="35">
        <v>1.0</v>
      </c>
      <c r="G83" s="3"/>
      <c r="H83" s="35">
        <v>1.0</v>
      </c>
      <c r="I83" s="36">
        <v>41905.0</v>
      </c>
      <c r="J83" s="3" t="s">
        <v>101</v>
      </c>
      <c r="K83" s="5" t="s">
        <v>289</v>
      </c>
    </row>
    <row r="84">
      <c r="A84" s="3"/>
      <c r="B84" s="33"/>
      <c r="C84" s="3" t="s">
        <v>533</v>
      </c>
      <c r="D84" s="3" t="s">
        <v>163</v>
      </c>
      <c r="E84" s="3" t="s">
        <v>191</v>
      </c>
      <c r="F84" s="35">
        <v>1.0</v>
      </c>
      <c r="G84" s="3"/>
      <c r="H84" s="35">
        <v>1.0</v>
      </c>
      <c r="I84" s="36">
        <v>41904.0</v>
      </c>
      <c r="J84" s="3" t="s">
        <v>101</v>
      </c>
      <c r="K84" s="5" t="s">
        <v>292</v>
      </c>
    </row>
    <row r="85">
      <c r="A85" s="3"/>
      <c r="B85" s="33"/>
      <c r="C85" s="3" t="s">
        <v>536</v>
      </c>
      <c r="D85" s="3" t="s">
        <v>163</v>
      </c>
      <c r="E85" s="3" t="s">
        <v>76</v>
      </c>
      <c r="F85" s="35">
        <v>1.0</v>
      </c>
      <c r="G85" s="3"/>
      <c r="H85" s="35">
        <v>1.0</v>
      </c>
      <c r="I85" s="36">
        <v>41904.0</v>
      </c>
      <c r="J85" s="3" t="s">
        <v>101</v>
      </c>
      <c r="K85" s="5" t="s">
        <v>292</v>
      </c>
    </row>
    <row r="86">
      <c r="A86" s="3"/>
      <c r="B86" s="33"/>
      <c r="C86" s="3" t="s">
        <v>542</v>
      </c>
      <c r="D86" s="3" t="s">
        <v>163</v>
      </c>
      <c r="E86" s="3" t="s">
        <v>209</v>
      </c>
      <c r="F86" s="35">
        <v>2.0</v>
      </c>
      <c r="G86" s="3"/>
      <c r="H86" s="35">
        <v>2.0</v>
      </c>
      <c r="I86" s="36">
        <v>41915.0</v>
      </c>
      <c r="J86" s="3" t="s">
        <v>101</v>
      </c>
      <c r="K86" s="5" t="s">
        <v>398</v>
      </c>
    </row>
    <row r="87">
      <c r="A87" s="3"/>
      <c r="B87" s="33"/>
      <c r="C87" s="3" t="s">
        <v>542</v>
      </c>
      <c r="D87" s="3" t="s">
        <v>163</v>
      </c>
      <c r="E87" s="3" t="s">
        <v>211</v>
      </c>
      <c r="F87" s="35">
        <v>2.0</v>
      </c>
      <c r="G87" s="3"/>
      <c r="H87" s="35">
        <v>2.0</v>
      </c>
      <c r="I87" s="36">
        <v>41915.0</v>
      </c>
      <c r="J87" s="3" t="s">
        <v>101</v>
      </c>
      <c r="K87" s="5" t="s">
        <v>398</v>
      </c>
    </row>
    <row r="88">
      <c r="A88" s="3"/>
      <c r="B88" s="33"/>
      <c r="C88" s="3" t="s">
        <v>542</v>
      </c>
      <c r="D88" s="3" t="s">
        <v>163</v>
      </c>
      <c r="E88" s="3" t="s">
        <v>191</v>
      </c>
      <c r="F88" s="35">
        <v>2.0</v>
      </c>
      <c r="G88" s="3"/>
      <c r="H88" s="35">
        <v>2.0</v>
      </c>
      <c r="I88" s="36">
        <v>41915.0</v>
      </c>
      <c r="J88" s="3" t="s">
        <v>101</v>
      </c>
      <c r="K88" s="5" t="s">
        <v>398</v>
      </c>
    </row>
    <row r="89">
      <c r="A89" s="3"/>
      <c r="B89" s="33"/>
      <c r="C89" s="3" t="s">
        <v>542</v>
      </c>
      <c r="D89" s="3" t="s">
        <v>163</v>
      </c>
      <c r="E89" s="3" t="s">
        <v>76</v>
      </c>
      <c r="F89" s="35">
        <v>2.0</v>
      </c>
      <c r="G89" s="3"/>
      <c r="H89" s="35">
        <v>2.0</v>
      </c>
      <c r="I89" s="36">
        <v>41915.0</v>
      </c>
      <c r="J89" s="3" t="s">
        <v>101</v>
      </c>
      <c r="K89" s="5" t="s">
        <v>398</v>
      </c>
    </row>
    <row r="90">
      <c r="A90" s="3"/>
      <c r="B90" s="33"/>
      <c r="C90" s="3" t="s">
        <v>546</v>
      </c>
      <c r="D90" s="3" t="s">
        <v>163</v>
      </c>
      <c r="E90" s="3" t="s">
        <v>209</v>
      </c>
      <c r="F90" s="35">
        <v>3.0</v>
      </c>
      <c r="G90" s="3"/>
      <c r="H90" s="35">
        <v>3.0</v>
      </c>
      <c r="I90" s="36">
        <v>41914.0</v>
      </c>
      <c r="J90" s="3" t="s">
        <v>101</v>
      </c>
      <c r="K90" s="5" t="s">
        <v>398</v>
      </c>
    </row>
    <row r="91">
      <c r="A91" s="3"/>
      <c r="B91" s="33"/>
      <c r="C91" s="3" t="s">
        <v>546</v>
      </c>
      <c r="D91" s="3" t="s">
        <v>163</v>
      </c>
      <c r="E91" s="3" t="s">
        <v>211</v>
      </c>
      <c r="F91" s="35">
        <v>3.0</v>
      </c>
      <c r="G91" s="3"/>
      <c r="H91" s="35">
        <v>3.0</v>
      </c>
      <c r="I91" s="36">
        <v>41914.0</v>
      </c>
      <c r="J91" s="3" t="s">
        <v>101</v>
      </c>
      <c r="K91" s="5" t="s">
        <v>398</v>
      </c>
    </row>
    <row r="92">
      <c r="A92" s="3"/>
      <c r="B92" s="33"/>
      <c r="C92" s="3" t="s">
        <v>546</v>
      </c>
      <c r="D92" s="3" t="s">
        <v>163</v>
      </c>
      <c r="E92" s="3" t="s">
        <v>191</v>
      </c>
      <c r="F92" s="35">
        <v>3.0</v>
      </c>
      <c r="G92" s="3"/>
      <c r="H92" s="35">
        <v>3.0</v>
      </c>
      <c r="I92" s="36">
        <v>41914.0</v>
      </c>
      <c r="J92" s="3" t="s">
        <v>101</v>
      </c>
      <c r="K92" s="5" t="s">
        <v>398</v>
      </c>
    </row>
    <row r="93">
      <c r="A93" s="3"/>
      <c r="B93" s="33"/>
      <c r="C93" s="3" t="s">
        <v>546</v>
      </c>
      <c r="D93" s="3" t="s">
        <v>163</v>
      </c>
      <c r="E93" s="3" t="s">
        <v>76</v>
      </c>
      <c r="F93" s="35">
        <v>3.0</v>
      </c>
      <c r="G93" s="3"/>
      <c r="H93" s="35">
        <v>3.0</v>
      </c>
      <c r="I93" s="36">
        <v>41914.0</v>
      </c>
      <c r="J93" s="3" t="s">
        <v>101</v>
      </c>
      <c r="K93" s="5" t="s">
        <v>398</v>
      </c>
    </row>
    <row r="94">
      <c r="A94" s="3"/>
      <c r="B94" s="33"/>
      <c r="C94" s="3" t="s">
        <v>550</v>
      </c>
      <c r="D94" s="3" t="s">
        <v>163</v>
      </c>
      <c r="E94" s="3" t="s">
        <v>191</v>
      </c>
      <c r="F94" s="35">
        <v>1.0</v>
      </c>
      <c r="G94" s="3"/>
      <c r="H94" s="35">
        <v>3.0</v>
      </c>
      <c r="I94" s="36">
        <v>41912.0</v>
      </c>
      <c r="J94" s="3" t="s">
        <v>101</v>
      </c>
      <c r="K94" s="92" t="s">
        <v>289</v>
      </c>
    </row>
    <row r="95">
      <c r="A95" s="3"/>
      <c r="B95" s="33"/>
      <c r="C95" s="3" t="s">
        <v>559</v>
      </c>
      <c r="D95" s="3" t="s">
        <v>163</v>
      </c>
      <c r="E95" s="3" t="s">
        <v>209</v>
      </c>
      <c r="F95" s="35">
        <v>1.25</v>
      </c>
      <c r="G95" s="3"/>
      <c r="H95" s="35">
        <v>1.25</v>
      </c>
      <c r="I95" s="36">
        <v>41912.0</v>
      </c>
      <c r="J95" s="3" t="s">
        <v>101</v>
      </c>
      <c r="K95" s="92" t="s">
        <v>172</v>
      </c>
    </row>
    <row r="96">
      <c r="A96" s="3"/>
      <c r="B96" s="33"/>
      <c r="C96" s="3" t="s">
        <v>559</v>
      </c>
      <c r="D96" s="3" t="s">
        <v>163</v>
      </c>
      <c r="E96" s="3" t="s">
        <v>211</v>
      </c>
      <c r="F96" s="35">
        <v>1.25</v>
      </c>
      <c r="G96" s="3"/>
      <c r="H96" s="35">
        <v>1.25</v>
      </c>
      <c r="I96" s="36">
        <v>41912.0</v>
      </c>
      <c r="J96" s="3" t="s">
        <v>101</v>
      </c>
      <c r="K96" s="92" t="s">
        <v>172</v>
      </c>
    </row>
    <row r="97">
      <c r="A97" s="3"/>
      <c r="B97" s="33"/>
      <c r="C97" s="3" t="s">
        <v>559</v>
      </c>
      <c r="D97" s="3" t="s">
        <v>163</v>
      </c>
      <c r="E97" s="3" t="s">
        <v>191</v>
      </c>
      <c r="F97" s="35">
        <v>1.25</v>
      </c>
      <c r="G97" s="3"/>
      <c r="H97" s="35">
        <v>1.25</v>
      </c>
      <c r="I97" s="36">
        <v>41912.0</v>
      </c>
      <c r="J97" s="3" t="s">
        <v>101</v>
      </c>
      <c r="K97" s="92" t="s">
        <v>172</v>
      </c>
    </row>
    <row r="98">
      <c r="A98" s="3"/>
      <c r="B98" s="33"/>
      <c r="C98" s="3" t="s">
        <v>559</v>
      </c>
      <c r="D98" s="3" t="s">
        <v>163</v>
      </c>
      <c r="E98" s="3" t="s">
        <v>76</v>
      </c>
      <c r="F98" s="35">
        <v>1.25</v>
      </c>
      <c r="G98" s="3"/>
      <c r="H98" s="35">
        <v>1.25</v>
      </c>
      <c r="I98" s="36">
        <v>41912.0</v>
      </c>
      <c r="J98" s="3" t="s">
        <v>101</v>
      </c>
      <c r="K98" s="92" t="s">
        <v>172</v>
      </c>
    </row>
    <row r="99">
      <c r="A99" s="3"/>
      <c r="B99" s="33"/>
      <c r="C99" s="3" t="s">
        <v>580</v>
      </c>
      <c r="D99" s="3" t="s">
        <v>163</v>
      </c>
      <c r="E99" s="3" t="s">
        <v>209</v>
      </c>
      <c r="F99" s="35">
        <v>2.0</v>
      </c>
      <c r="G99" s="3"/>
      <c r="H99" s="35">
        <v>2.0</v>
      </c>
      <c r="I99" s="36">
        <v>41922.0</v>
      </c>
      <c r="J99" s="3" t="s">
        <v>101</v>
      </c>
      <c r="K99" s="5" t="s">
        <v>398</v>
      </c>
    </row>
    <row r="100">
      <c r="A100" s="3"/>
      <c r="B100" s="33"/>
      <c r="C100" s="3" t="s">
        <v>580</v>
      </c>
      <c r="D100" s="3" t="s">
        <v>163</v>
      </c>
      <c r="E100" s="3" t="s">
        <v>211</v>
      </c>
      <c r="F100" s="35">
        <v>2.0</v>
      </c>
      <c r="G100" s="3"/>
      <c r="H100" s="35">
        <v>2.0</v>
      </c>
      <c r="I100" s="36">
        <v>41922.0</v>
      </c>
      <c r="J100" s="3" t="s">
        <v>101</v>
      </c>
      <c r="K100" s="5" t="s">
        <v>398</v>
      </c>
    </row>
    <row r="101">
      <c r="A101" s="3"/>
      <c r="B101" s="33"/>
      <c r="C101" s="3" t="s">
        <v>580</v>
      </c>
      <c r="D101" s="3" t="s">
        <v>163</v>
      </c>
      <c r="E101" s="3" t="s">
        <v>191</v>
      </c>
      <c r="F101" s="35">
        <v>2.0</v>
      </c>
      <c r="G101" s="3"/>
      <c r="H101" s="35">
        <v>2.0</v>
      </c>
      <c r="I101" s="36">
        <v>41922.0</v>
      </c>
      <c r="J101" s="3" t="s">
        <v>101</v>
      </c>
      <c r="K101" s="5" t="s">
        <v>398</v>
      </c>
    </row>
    <row r="102">
      <c r="A102" s="3"/>
      <c r="B102" s="33"/>
      <c r="C102" s="3" t="s">
        <v>580</v>
      </c>
      <c r="D102" s="3" t="s">
        <v>163</v>
      </c>
      <c r="E102" s="3" t="s">
        <v>76</v>
      </c>
      <c r="F102" s="35">
        <v>2.0</v>
      </c>
      <c r="G102" s="3"/>
      <c r="H102" s="35">
        <v>2.0</v>
      </c>
      <c r="I102" s="36">
        <v>41922.0</v>
      </c>
      <c r="J102" s="3" t="s">
        <v>101</v>
      </c>
      <c r="K102" s="5" t="s">
        <v>398</v>
      </c>
    </row>
    <row r="103">
      <c r="A103" s="3"/>
      <c r="B103" s="33"/>
      <c r="C103" s="3" t="s">
        <v>595</v>
      </c>
      <c r="D103" s="3" t="s">
        <v>163</v>
      </c>
      <c r="E103" s="3" t="s">
        <v>209</v>
      </c>
      <c r="F103" s="35">
        <v>2.0</v>
      </c>
      <c r="G103" s="3"/>
      <c r="H103" s="35">
        <v>2.25</v>
      </c>
      <c r="I103" s="36">
        <v>41921.0</v>
      </c>
      <c r="J103" s="3" t="s">
        <v>101</v>
      </c>
      <c r="K103" s="5" t="s">
        <v>451</v>
      </c>
    </row>
    <row r="104">
      <c r="A104" s="3"/>
      <c r="B104" s="33"/>
      <c r="C104" s="3" t="s">
        <v>595</v>
      </c>
      <c r="D104" s="3" t="s">
        <v>163</v>
      </c>
      <c r="E104" s="3" t="s">
        <v>211</v>
      </c>
      <c r="F104" s="35">
        <v>2.0</v>
      </c>
      <c r="G104" s="3"/>
      <c r="H104" s="35">
        <v>2.25</v>
      </c>
      <c r="I104" s="36">
        <v>41921.0</v>
      </c>
      <c r="J104" s="3" t="s">
        <v>101</v>
      </c>
      <c r="K104" s="5" t="s">
        <v>451</v>
      </c>
    </row>
    <row r="105">
      <c r="A105" s="3"/>
      <c r="B105" s="33"/>
      <c r="C105" s="3" t="s">
        <v>595</v>
      </c>
      <c r="D105" s="3" t="s">
        <v>163</v>
      </c>
      <c r="E105" s="3" t="s">
        <v>191</v>
      </c>
      <c r="F105" s="35">
        <v>2.0</v>
      </c>
      <c r="G105" s="3"/>
      <c r="H105" s="35">
        <v>2.25</v>
      </c>
      <c r="I105" s="36">
        <v>41921.0</v>
      </c>
      <c r="J105" s="3" t="s">
        <v>101</v>
      </c>
      <c r="K105" s="5" t="s">
        <v>451</v>
      </c>
    </row>
    <row r="106">
      <c r="A106" s="3"/>
      <c r="B106" s="33"/>
      <c r="C106" s="3" t="s">
        <v>595</v>
      </c>
      <c r="D106" s="3" t="s">
        <v>163</v>
      </c>
      <c r="E106" s="3" t="s">
        <v>76</v>
      </c>
      <c r="F106" s="35">
        <v>2.0</v>
      </c>
      <c r="G106" s="3"/>
      <c r="H106" s="35">
        <v>2.25</v>
      </c>
      <c r="I106" s="36">
        <v>41921.0</v>
      </c>
      <c r="J106" s="3" t="s">
        <v>101</v>
      </c>
      <c r="K106" s="5" t="s">
        <v>451</v>
      </c>
    </row>
    <row r="107">
      <c r="A107" s="3"/>
      <c r="B107" s="33"/>
      <c r="C107" s="3" t="s">
        <v>605</v>
      </c>
      <c r="D107" s="3" t="s">
        <v>163</v>
      </c>
      <c r="E107" s="3" t="s">
        <v>209</v>
      </c>
      <c r="F107" s="35">
        <v>2.0</v>
      </c>
      <c r="G107" s="3"/>
      <c r="H107" s="35">
        <v>2.0</v>
      </c>
      <c r="I107" s="36">
        <v>41919.0</v>
      </c>
      <c r="J107" s="3" t="s">
        <v>101</v>
      </c>
      <c r="K107" s="5" t="s">
        <v>398</v>
      </c>
    </row>
    <row r="108">
      <c r="A108" s="3"/>
      <c r="B108" s="33"/>
      <c r="C108" s="3" t="s">
        <v>605</v>
      </c>
      <c r="D108" s="3" t="s">
        <v>163</v>
      </c>
      <c r="E108" s="3" t="s">
        <v>211</v>
      </c>
      <c r="F108" s="35">
        <v>2.0</v>
      </c>
      <c r="G108" s="3"/>
      <c r="H108" s="35">
        <v>2.0</v>
      </c>
      <c r="I108" s="36">
        <v>41919.0</v>
      </c>
      <c r="J108" s="3" t="s">
        <v>101</v>
      </c>
      <c r="K108" s="5" t="s">
        <v>398</v>
      </c>
    </row>
    <row r="109">
      <c r="A109" s="3"/>
      <c r="B109" s="33"/>
      <c r="C109" s="3" t="s">
        <v>605</v>
      </c>
      <c r="D109" s="3" t="s">
        <v>163</v>
      </c>
      <c r="E109" s="3" t="s">
        <v>191</v>
      </c>
      <c r="F109" s="35">
        <v>2.0</v>
      </c>
      <c r="G109" s="3"/>
      <c r="H109" s="35">
        <v>2.0</v>
      </c>
      <c r="I109" s="36">
        <v>41919.0</v>
      </c>
      <c r="J109" s="3" t="s">
        <v>101</v>
      </c>
      <c r="K109" s="5" t="s">
        <v>398</v>
      </c>
    </row>
    <row r="110">
      <c r="A110" s="3"/>
      <c r="B110" s="33"/>
      <c r="C110" s="3" t="s">
        <v>605</v>
      </c>
      <c r="D110" s="3" t="s">
        <v>163</v>
      </c>
      <c r="E110" s="3" t="s">
        <v>76</v>
      </c>
      <c r="F110" s="35">
        <v>2.0</v>
      </c>
      <c r="G110" s="3"/>
      <c r="H110" s="35">
        <v>2.0</v>
      </c>
      <c r="I110" s="36">
        <v>41919.0</v>
      </c>
      <c r="J110" s="3" t="s">
        <v>101</v>
      </c>
      <c r="K110" s="5" t="s">
        <v>398</v>
      </c>
    </row>
    <row r="111">
      <c r="A111" s="3"/>
      <c r="B111" s="33"/>
      <c r="C111" s="3" t="s">
        <v>610</v>
      </c>
      <c r="D111" s="3" t="s">
        <v>163</v>
      </c>
      <c r="E111" s="3" t="s">
        <v>209</v>
      </c>
      <c r="F111" s="35">
        <v>1.25</v>
      </c>
      <c r="G111" s="3"/>
      <c r="H111" s="35">
        <v>1.75</v>
      </c>
      <c r="I111" s="36">
        <v>41928.0</v>
      </c>
      <c r="J111" s="3" t="s">
        <v>101</v>
      </c>
      <c r="K111" s="5" t="s">
        <v>283</v>
      </c>
    </row>
    <row r="112">
      <c r="A112" s="3"/>
      <c r="B112" s="33"/>
      <c r="C112" s="3" t="s">
        <v>610</v>
      </c>
      <c r="D112" s="3" t="s">
        <v>163</v>
      </c>
      <c r="E112" s="3" t="s">
        <v>211</v>
      </c>
      <c r="F112" s="35">
        <v>1.25</v>
      </c>
      <c r="G112" s="3"/>
      <c r="H112" s="35">
        <v>1.75</v>
      </c>
      <c r="I112" s="36">
        <v>41928.0</v>
      </c>
      <c r="J112" s="3" t="s">
        <v>101</v>
      </c>
      <c r="K112" s="5" t="s">
        <v>283</v>
      </c>
    </row>
    <row r="113">
      <c r="A113" s="3"/>
      <c r="B113" s="33"/>
      <c r="C113" s="3" t="s">
        <v>610</v>
      </c>
      <c r="D113" s="3" t="s">
        <v>163</v>
      </c>
      <c r="E113" s="3" t="s">
        <v>191</v>
      </c>
      <c r="F113" s="35">
        <v>1.25</v>
      </c>
      <c r="G113" s="3"/>
      <c r="H113" s="35">
        <v>1.75</v>
      </c>
      <c r="I113" s="36">
        <v>41928.0</v>
      </c>
      <c r="J113" s="3" t="s">
        <v>101</v>
      </c>
      <c r="K113" s="5" t="s">
        <v>283</v>
      </c>
    </row>
    <row r="114">
      <c r="A114" s="3"/>
      <c r="B114" s="33"/>
      <c r="C114" s="3" t="s">
        <v>610</v>
      </c>
      <c r="D114" s="3" t="s">
        <v>163</v>
      </c>
      <c r="E114" s="3" t="s">
        <v>76</v>
      </c>
      <c r="F114" s="35">
        <v>1.25</v>
      </c>
      <c r="G114" s="3"/>
      <c r="H114" s="35">
        <v>1.75</v>
      </c>
      <c r="I114" s="36">
        <v>41928.0</v>
      </c>
      <c r="J114" s="3" t="s">
        <v>101</v>
      </c>
      <c r="K114" s="5" t="s">
        <v>283</v>
      </c>
    </row>
    <row r="115">
      <c r="A115" s="3"/>
      <c r="B115" s="33"/>
      <c r="C115" s="3" t="s">
        <v>639</v>
      </c>
      <c r="D115" s="3" t="s">
        <v>163</v>
      </c>
      <c r="E115" s="3" t="s">
        <v>76</v>
      </c>
      <c r="F115" s="35">
        <v>2.0</v>
      </c>
      <c r="G115" s="3"/>
      <c r="H115" s="35">
        <v>3.5</v>
      </c>
      <c r="I115" s="36">
        <v>41927.0</v>
      </c>
      <c r="J115" s="3" t="s">
        <v>101</v>
      </c>
      <c r="K115" s="5" t="s">
        <v>283</v>
      </c>
    </row>
    <row r="116">
      <c r="A116" s="3"/>
      <c r="B116" s="33"/>
      <c r="C116" s="3" t="s">
        <v>639</v>
      </c>
      <c r="D116" s="3" t="s">
        <v>163</v>
      </c>
      <c r="E116" s="3" t="s">
        <v>209</v>
      </c>
      <c r="F116" s="35">
        <v>2.0</v>
      </c>
      <c r="G116" s="3"/>
      <c r="H116" s="35">
        <v>3.5</v>
      </c>
      <c r="I116" s="36">
        <v>41927.0</v>
      </c>
      <c r="J116" s="3" t="s">
        <v>101</v>
      </c>
      <c r="K116" s="5" t="s">
        <v>283</v>
      </c>
    </row>
    <row r="117">
      <c r="A117" s="3"/>
      <c r="B117" s="33"/>
      <c r="C117" s="3" t="s">
        <v>639</v>
      </c>
      <c r="D117" s="3" t="s">
        <v>163</v>
      </c>
      <c r="E117" s="3" t="s">
        <v>191</v>
      </c>
      <c r="F117" s="35">
        <v>2.0</v>
      </c>
      <c r="G117" s="3"/>
      <c r="H117" s="35">
        <v>3.5</v>
      </c>
      <c r="I117" s="36">
        <v>41927.0</v>
      </c>
      <c r="J117" s="3" t="s">
        <v>101</v>
      </c>
      <c r="K117" s="5" t="s">
        <v>283</v>
      </c>
    </row>
    <row r="118">
      <c r="A118" s="3"/>
      <c r="B118" s="33"/>
      <c r="C118" s="3" t="s">
        <v>646</v>
      </c>
      <c r="D118" s="3" t="s">
        <v>163</v>
      </c>
      <c r="E118" s="3" t="s">
        <v>191</v>
      </c>
      <c r="F118" s="35">
        <v>0.5</v>
      </c>
      <c r="G118" s="3"/>
      <c r="H118" s="35">
        <v>0.5</v>
      </c>
      <c r="I118" s="36">
        <v>41925.0</v>
      </c>
      <c r="J118" s="3" t="s">
        <v>101</v>
      </c>
      <c r="K118" s="92" t="s">
        <v>289</v>
      </c>
    </row>
    <row r="119">
      <c r="A119" s="3"/>
      <c r="B119" s="33"/>
      <c r="C119" s="3" t="s">
        <v>656</v>
      </c>
      <c r="D119" s="3" t="s">
        <v>163</v>
      </c>
      <c r="E119" s="3" t="s">
        <v>209</v>
      </c>
      <c r="F119" s="35">
        <v>1.0</v>
      </c>
      <c r="G119" s="3"/>
      <c r="H119" s="35">
        <v>1.0</v>
      </c>
      <c r="I119" s="36">
        <v>41933.0</v>
      </c>
      <c r="J119" s="100" t="s">
        <v>659</v>
      </c>
      <c r="K119" s="5" t="s">
        <v>398</v>
      </c>
    </row>
    <row r="120">
      <c r="A120" s="3"/>
      <c r="B120" s="33"/>
      <c r="C120" s="3" t="s">
        <v>656</v>
      </c>
      <c r="D120" s="3" t="s">
        <v>163</v>
      </c>
      <c r="E120" s="3" t="s">
        <v>211</v>
      </c>
      <c r="F120" s="35">
        <v>1.0</v>
      </c>
      <c r="G120" s="3"/>
      <c r="H120" s="35">
        <v>1.0</v>
      </c>
      <c r="I120" s="36">
        <v>41933.0</v>
      </c>
      <c r="J120" s="100" t="s">
        <v>495</v>
      </c>
      <c r="K120" s="5" t="s">
        <v>398</v>
      </c>
    </row>
    <row r="121">
      <c r="A121" s="3"/>
      <c r="B121" s="33"/>
      <c r="C121" s="3" t="s">
        <v>656</v>
      </c>
      <c r="D121" s="3" t="s">
        <v>163</v>
      </c>
      <c r="E121" s="3" t="s">
        <v>191</v>
      </c>
      <c r="F121" s="35">
        <v>1.0</v>
      </c>
      <c r="G121" s="3"/>
      <c r="H121" s="35">
        <v>1.0</v>
      </c>
      <c r="I121" s="36">
        <v>41933.0</v>
      </c>
      <c r="J121" s="100" t="s">
        <v>258</v>
      </c>
      <c r="K121" s="5" t="s">
        <v>398</v>
      </c>
    </row>
    <row r="122">
      <c r="A122" s="3"/>
      <c r="B122" s="33"/>
      <c r="C122" s="3" t="s">
        <v>656</v>
      </c>
      <c r="D122" s="3" t="s">
        <v>163</v>
      </c>
      <c r="E122" s="3" t="s">
        <v>76</v>
      </c>
      <c r="F122" s="35">
        <v>1.0</v>
      </c>
      <c r="G122" s="3"/>
      <c r="H122" s="35">
        <v>1.0</v>
      </c>
      <c r="I122" s="36">
        <v>41933.0</v>
      </c>
      <c r="J122" s="100" t="s">
        <v>680</v>
      </c>
      <c r="K122" s="5" t="s">
        <v>398</v>
      </c>
    </row>
    <row r="123">
      <c r="A123" s="3"/>
      <c r="B123" s="33"/>
      <c r="C123" s="3" t="s">
        <v>681</v>
      </c>
      <c r="D123" s="3" t="s">
        <v>163</v>
      </c>
      <c r="E123" s="3" t="s">
        <v>76</v>
      </c>
      <c r="F123" s="35">
        <v>2.0</v>
      </c>
      <c r="G123" s="3"/>
      <c r="H123" s="35">
        <v>2.0</v>
      </c>
      <c r="I123" s="36">
        <v>41932.0</v>
      </c>
      <c r="J123" s="3" t="s">
        <v>101</v>
      </c>
      <c r="K123" s="5" t="s">
        <v>436</v>
      </c>
    </row>
    <row r="124">
      <c r="A124" s="3"/>
      <c r="B124" s="33"/>
      <c r="C124" s="3" t="s">
        <v>694</v>
      </c>
      <c r="D124" s="3" t="s">
        <v>163</v>
      </c>
      <c r="E124" s="3" t="s">
        <v>191</v>
      </c>
      <c r="F124" s="35">
        <v>2.0</v>
      </c>
      <c r="G124" s="3"/>
      <c r="H124" s="35">
        <v>2.0</v>
      </c>
      <c r="I124" s="36">
        <v>41932.0</v>
      </c>
      <c r="J124" s="3" t="s">
        <v>101</v>
      </c>
      <c r="K124" s="5" t="s">
        <v>436</v>
      </c>
    </row>
    <row r="125">
      <c r="A125" s="3"/>
      <c r="B125" s="33"/>
      <c r="C125" s="3" t="s">
        <v>697</v>
      </c>
      <c r="D125" s="3" t="s">
        <v>163</v>
      </c>
      <c r="E125" s="3" t="s">
        <v>191</v>
      </c>
      <c r="F125" s="35">
        <v>3.0</v>
      </c>
      <c r="G125" s="3"/>
      <c r="H125" s="35">
        <v>1.0</v>
      </c>
      <c r="I125" s="36">
        <v>41940.0</v>
      </c>
      <c r="J125" s="3" t="s">
        <v>101</v>
      </c>
      <c r="K125" s="5" t="s">
        <v>364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9.29"/>
    <col customWidth="1" min="3" max="3" width="37.71"/>
    <col customWidth="1" min="4" max="4" width="27.57"/>
    <col customWidth="1" min="5" max="5" width="39.71"/>
    <col customWidth="1" min="6" max="6" width="23.86"/>
    <col customWidth="1" min="7" max="7" width="20.43"/>
    <col customWidth="1" min="8" max="8" width="17.43"/>
  </cols>
  <sheetData>
    <row r="1">
      <c r="A1" s="5" t="s">
        <v>7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L1" s="5" t="s">
        <v>32</v>
      </c>
      <c r="M1" s="5" t="s">
        <v>33</v>
      </c>
      <c r="N1" s="5" t="s">
        <v>34</v>
      </c>
    </row>
    <row r="2">
      <c r="A2" s="5" t="s">
        <v>26</v>
      </c>
      <c r="B2" s="5" t="s">
        <v>35</v>
      </c>
      <c r="C2" s="5" t="s">
        <v>36</v>
      </c>
      <c r="D2" s="5" t="s">
        <v>37</v>
      </c>
      <c r="E2" s="5" t="s">
        <v>38</v>
      </c>
      <c r="F2" s="5">
        <v>22.0</v>
      </c>
      <c r="G2" s="5">
        <v>29.0</v>
      </c>
      <c r="I2" s="5">
        <v>23.0</v>
      </c>
      <c r="J2" s="5">
        <v>154.0</v>
      </c>
      <c r="L2" t="str">
        <f>AVERAGE(G2:G90)</f>
        <v>1.853932584</v>
      </c>
      <c r="M2" t="str">
        <f>AVERAGE(G197:G228)</f>
        <v>1.09375</v>
      </c>
      <c r="N2" t="str">
        <f>AVERAGE(G159:G168,G170,G171,G172:G175,G177,G179,G188,G190,G192,G195:G196)</f>
        <v>2.47826087</v>
      </c>
    </row>
    <row r="3">
      <c r="A3" s="5" t="s">
        <v>26</v>
      </c>
      <c r="B3" s="5" t="s">
        <v>35</v>
      </c>
      <c r="C3" s="5" t="s">
        <v>36</v>
      </c>
      <c r="D3" s="5" t="s">
        <v>48</v>
      </c>
      <c r="E3" s="5" t="s">
        <v>49</v>
      </c>
      <c r="F3" s="5">
        <v>38.0</v>
      </c>
      <c r="G3" s="5">
        <v>16.0</v>
      </c>
      <c r="I3" s="5">
        <v>14.0</v>
      </c>
      <c r="J3" s="5">
        <v>51.0</v>
      </c>
    </row>
    <row r="4">
      <c r="A4" s="5" t="s">
        <v>26</v>
      </c>
      <c r="B4" s="5" t="s">
        <v>35</v>
      </c>
      <c r="C4" s="5" t="s">
        <v>36</v>
      </c>
      <c r="D4" s="5" t="s">
        <v>50</v>
      </c>
      <c r="E4" s="5" t="s">
        <v>51</v>
      </c>
      <c r="F4" s="5">
        <v>43.0</v>
      </c>
      <c r="G4" s="5">
        <v>10.0</v>
      </c>
      <c r="I4" s="5">
        <v>10.0</v>
      </c>
      <c r="J4" s="5">
        <v>32.0</v>
      </c>
    </row>
    <row r="5">
      <c r="A5" s="5" t="s">
        <v>26</v>
      </c>
      <c r="B5" s="5" t="s">
        <v>35</v>
      </c>
      <c r="C5" s="5" t="s">
        <v>54</v>
      </c>
      <c r="D5" s="5" t="s">
        <v>56</v>
      </c>
      <c r="E5" s="5" t="s">
        <v>58</v>
      </c>
      <c r="F5" s="5">
        <v>56.0</v>
      </c>
      <c r="G5" s="5">
        <v>7.0</v>
      </c>
      <c r="I5" s="5">
        <v>19.0</v>
      </c>
      <c r="J5" s="5">
        <v>12.0</v>
      </c>
    </row>
    <row r="6">
      <c r="A6" s="5" t="s">
        <v>26</v>
      </c>
      <c r="B6" s="5" t="s">
        <v>35</v>
      </c>
      <c r="C6" s="5" t="s">
        <v>36</v>
      </c>
      <c r="D6" s="5" t="s">
        <v>50</v>
      </c>
      <c r="E6" s="5" t="s">
        <v>59</v>
      </c>
      <c r="F6" s="5">
        <v>77.0</v>
      </c>
      <c r="G6" s="5">
        <v>5.0</v>
      </c>
      <c r="I6" s="5">
        <v>2.0</v>
      </c>
      <c r="J6" s="5">
        <v>2.0</v>
      </c>
    </row>
    <row r="7">
      <c r="A7" s="5" t="s">
        <v>26</v>
      </c>
      <c r="B7" s="5" t="s">
        <v>35</v>
      </c>
      <c r="C7" s="5" t="s">
        <v>60</v>
      </c>
      <c r="D7" s="5" t="s">
        <v>61</v>
      </c>
      <c r="E7" s="5" t="s">
        <v>62</v>
      </c>
      <c r="F7" s="5">
        <v>63.0</v>
      </c>
      <c r="G7" s="5">
        <v>5.0</v>
      </c>
      <c r="I7" s="5">
        <v>4.0</v>
      </c>
      <c r="J7" s="5">
        <v>8.0</v>
      </c>
    </row>
    <row r="8">
      <c r="A8" s="5" t="s">
        <v>26</v>
      </c>
      <c r="B8" s="5" t="s">
        <v>35</v>
      </c>
      <c r="C8" s="5" t="s">
        <v>54</v>
      </c>
      <c r="D8" s="5" t="s">
        <v>64</v>
      </c>
      <c r="E8" s="5" t="s">
        <v>66</v>
      </c>
      <c r="F8" s="5">
        <v>55.0</v>
      </c>
      <c r="G8" s="5">
        <v>4.0</v>
      </c>
      <c r="I8" s="5">
        <v>9.0</v>
      </c>
      <c r="J8" s="5">
        <v>12.0</v>
      </c>
    </row>
    <row r="9">
      <c r="A9" s="5" t="s">
        <v>26</v>
      </c>
      <c r="B9" s="5" t="s">
        <v>35</v>
      </c>
      <c r="C9" s="5" t="s">
        <v>36</v>
      </c>
      <c r="D9" s="5" t="s">
        <v>48</v>
      </c>
      <c r="E9" s="5" t="s">
        <v>72</v>
      </c>
      <c r="F9" s="5">
        <v>67.0</v>
      </c>
      <c r="G9" s="5">
        <v>3.0</v>
      </c>
      <c r="I9" s="5">
        <v>1.0</v>
      </c>
      <c r="J9" s="5">
        <v>7.0</v>
      </c>
    </row>
    <row r="10">
      <c r="A10" s="5" t="s">
        <v>26</v>
      </c>
      <c r="B10" s="5" t="s">
        <v>35</v>
      </c>
      <c r="C10" s="5" t="s">
        <v>54</v>
      </c>
      <c r="D10" s="5" t="s">
        <v>56</v>
      </c>
      <c r="E10" s="5" t="s">
        <v>73</v>
      </c>
      <c r="F10" s="5">
        <v>63.0</v>
      </c>
      <c r="G10" s="5">
        <v>3.0</v>
      </c>
      <c r="I10" s="5">
        <v>18.0</v>
      </c>
      <c r="J10" s="5">
        <v>7.0</v>
      </c>
    </row>
    <row r="11">
      <c r="A11" s="5" t="s">
        <v>26</v>
      </c>
      <c r="B11" s="5" t="s">
        <v>35</v>
      </c>
      <c r="C11" s="5" t="s">
        <v>60</v>
      </c>
      <c r="D11" s="5" t="s">
        <v>61</v>
      </c>
      <c r="E11" s="5" t="s">
        <v>74</v>
      </c>
      <c r="F11" s="5">
        <v>73.0</v>
      </c>
      <c r="G11" s="5">
        <v>2.0</v>
      </c>
      <c r="I11" s="5">
        <v>1.0</v>
      </c>
      <c r="J11" s="5">
        <v>4.0</v>
      </c>
    </row>
    <row r="12">
      <c r="A12" s="5" t="s">
        <v>26</v>
      </c>
      <c r="B12" s="5" t="s">
        <v>35</v>
      </c>
      <c r="C12" s="5" t="s">
        <v>36</v>
      </c>
      <c r="D12" s="5" t="s">
        <v>48</v>
      </c>
      <c r="E12" s="5" t="s">
        <v>77</v>
      </c>
      <c r="F12" s="5">
        <v>69.0</v>
      </c>
      <c r="G12" s="5">
        <v>2.0</v>
      </c>
      <c r="I12" s="5">
        <v>0.0</v>
      </c>
      <c r="J12" s="5">
        <v>6.0</v>
      </c>
    </row>
    <row r="13">
      <c r="A13" s="5" t="s">
        <v>26</v>
      </c>
      <c r="B13" s="5" t="s">
        <v>35</v>
      </c>
      <c r="C13" s="5" t="s">
        <v>54</v>
      </c>
      <c r="D13" s="5" t="s">
        <v>56</v>
      </c>
      <c r="E13" s="5" t="s">
        <v>78</v>
      </c>
      <c r="F13" s="5">
        <v>66.0</v>
      </c>
      <c r="G13" s="5">
        <v>2.0</v>
      </c>
      <c r="I13" s="5">
        <v>7.0</v>
      </c>
      <c r="J13" s="5">
        <v>7.0</v>
      </c>
    </row>
    <row r="14">
      <c r="A14" s="5" t="s">
        <v>26</v>
      </c>
      <c r="B14" s="5" t="s">
        <v>35</v>
      </c>
      <c r="C14" s="5" t="s">
        <v>54</v>
      </c>
      <c r="D14" s="5" t="s">
        <v>64</v>
      </c>
      <c r="E14" s="5" t="s">
        <v>79</v>
      </c>
      <c r="F14" s="5">
        <v>87.0</v>
      </c>
      <c r="G14" s="5">
        <v>1.0</v>
      </c>
      <c r="I14" s="5">
        <v>2.0</v>
      </c>
      <c r="J14" s="5">
        <v>2.0</v>
      </c>
    </row>
    <row r="15">
      <c r="A15" s="5" t="s">
        <v>26</v>
      </c>
      <c r="B15" s="5" t="s">
        <v>35</v>
      </c>
      <c r="C15" s="5" t="s">
        <v>36</v>
      </c>
      <c r="D15" s="5" t="s">
        <v>80</v>
      </c>
      <c r="E15" s="5" t="s">
        <v>81</v>
      </c>
      <c r="F15" s="5">
        <v>98.0</v>
      </c>
      <c r="G15" s="5">
        <v>1.0</v>
      </c>
      <c r="I15" s="5">
        <v>0.0</v>
      </c>
      <c r="J15" s="5">
        <v>1.0</v>
      </c>
    </row>
    <row r="16">
      <c r="A16" s="5" t="s">
        <v>26</v>
      </c>
      <c r="B16" s="5" t="s">
        <v>35</v>
      </c>
      <c r="C16" s="5" t="s">
        <v>36</v>
      </c>
      <c r="D16" s="5" t="s">
        <v>80</v>
      </c>
      <c r="E16" s="5" t="s">
        <v>82</v>
      </c>
      <c r="F16" s="5">
        <v>95.0</v>
      </c>
      <c r="G16" s="5">
        <v>1.0</v>
      </c>
      <c r="I16" s="5">
        <v>0.0</v>
      </c>
      <c r="J16" s="5">
        <v>1.0</v>
      </c>
    </row>
    <row r="17">
      <c r="A17" s="5" t="s">
        <v>26</v>
      </c>
      <c r="B17" s="5" t="s">
        <v>35</v>
      </c>
      <c r="C17" s="5" t="s">
        <v>36</v>
      </c>
      <c r="D17" s="5" t="s">
        <v>83</v>
      </c>
      <c r="E17" s="5" t="s">
        <v>85</v>
      </c>
      <c r="F17" s="5">
        <v>98.0</v>
      </c>
      <c r="G17" s="5">
        <v>1.0</v>
      </c>
      <c r="I17" s="5">
        <v>2.0</v>
      </c>
      <c r="J17" s="5">
        <v>1.0</v>
      </c>
    </row>
    <row r="18">
      <c r="A18" s="5" t="s">
        <v>26</v>
      </c>
      <c r="B18" s="5" t="s">
        <v>35</v>
      </c>
      <c r="C18" s="5" t="s">
        <v>36</v>
      </c>
      <c r="D18" s="5" t="s">
        <v>83</v>
      </c>
      <c r="E18" s="5" t="s">
        <v>88</v>
      </c>
      <c r="F18" s="5">
        <v>95.0</v>
      </c>
      <c r="G18" s="5">
        <v>1.0</v>
      </c>
      <c r="I18" s="5">
        <v>2.0</v>
      </c>
      <c r="J18" s="5">
        <v>1.0</v>
      </c>
    </row>
    <row r="19">
      <c r="A19" s="5" t="s">
        <v>26</v>
      </c>
      <c r="B19" s="5" t="s">
        <v>35</v>
      </c>
      <c r="C19" s="5" t="s">
        <v>36</v>
      </c>
      <c r="D19" s="5" t="s">
        <v>37</v>
      </c>
      <c r="E19" s="5" t="s">
        <v>89</v>
      </c>
      <c r="F19" s="5">
        <v>98.0</v>
      </c>
      <c r="G19" s="5">
        <v>1.0</v>
      </c>
      <c r="I19" s="5">
        <v>1.0</v>
      </c>
      <c r="J19" s="5">
        <v>1.0</v>
      </c>
    </row>
    <row r="20">
      <c r="A20" s="5" t="s">
        <v>26</v>
      </c>
      <c r="B20" s="5" t="s">
        <v>35</v>
      </c>
      <c r="C20" s="5" t="s">
        <v>36</v>
      </c>
      <c r="D20" s="5" t="s">
        <v>37</v>
      </c>
      <c r="E20" s="5" t="s">
        <v>90</v>
      </c>
      <c r="F20" s="5">
        <v>95.0</v>
      </c>
      <c r="G20" s="5">
        <v>1.0</v>
      </c>
      <c r="I20" s="5">
        <v>1.0</v>
      </c>
      <c r="J20" s="5">
        <v>1.0</v>
      </c>
    </row>
    <row r="21">
      <c r="A21" s="5" t="s">
        <v>26</v>
      </c>
      <c r="B21" s="5" t="s">
        <v>35</v>
      </c>
      <c r="C21" s="5" t="s">
        <v>36</v>
      </c>
      <c r="D21" s="5" t="s">
        <v>95</v>
      </c>
      <c r="E21" s="5" t="s">
        <v>97</v>
      </c>
      <c r="F21" s="5">
        <v>100.0</v>
      </c>
      <c r="G21" s="5">
        <v>1.0</v>
      </c>
      <c r="I21" s="5">
        <v>0.0</v>
      </c>
      <c r="J21" s="5">
        <v>1.0</v>
      </c>
    </row>
    <row r="22">
      <c r="A22" s="5" t="s">
        <v>26</v>
      </c>
      <c r="B22" s="5" t="s">
        <v>35</v>
      </c>
      <c r="C22" s="5" t="s">
        <v>101</v>
      </c>
      <c r="D22" s="5" t="s">
        <v>103</v>
      </c>
      <c r="E22" s="5" t="s">
        <v>104</v>
      </c>
      <c r="F22" s="5">
        <v>69.0</v>
      </c>
      <c r="G22" s="5">
        <v>1.0</v>
      </c>
      <c r="I22" s="5">
        <v>11.0</v>
      </c>
      <c r="J22" s="5">
        <v>7.0</v>
      </c>
    </row>
    <row r="23">
      <c r="A23" s="5" t="s">
        <v>26</v>
      </c>
      <c r="B23" s="5" t="s">
        <v>35</v>
      </c>
      <c r="C23" s="5" t="s">
        <v>54</v>
      </c>
      <c r="D23" s="5" t="s">
        <v>106</v>
      </c>
      <c r="E23" s="5" t="s">
        <v>108</v>
      </c>
      <c r="F23" s="5">
        <v>100.0</v>
      </c>
      <c r="G23" s="5">
        <v>1.0</v>
      </c>
      <c r="I23" s="5">
        <v>1.0</v>
      </c>
      <c r="J23" s="5">
        <v>1.0</v>
      </c>
    </row>
    <row r="24">
      <c r="A24" s="5" t="s">
        <v>26</v>
      </c>
      <c r="B24" s="5" t="s">
        <v>35</v>
      </c>
      <c r="C24" s="5" t="s">
        <v>101</v>
      </c>
      <c r="D24" s="5" t="s">
        <v>110</v>
      </c>
      <c r="E24" s="5" t="s">
        <v>111</v>
      </c>
      <c r="F24" s="5">
        <v>100.0</v>
      </c>
      <c r="G24" s="5">
        <v>1.0</v>
      </c>
      <c r="I24" s="5">
        <v>0.0</v>
      </c>
      <c r="J24" s="5">
        <v>1.0</v>
      </c>
    </row>
    <row r="25">
      <c r="A25" s="5" t="s">
        <v>26</v>
      </c>
      <c r="B25" s="5" t="s">
        <v>35</v>
      </c>
      <c r="C25" s="5" t="s">
        <v>36</v>
      </c>
      <c r="D25" s="5" t="s">
        <v>95</v>
      </c>
      <c r="E25" s="5" t="s">
        <v>113</v>
      </c>
      <c r="F25" s="5">
        <v>98.0</v>
      </c>
      <c r="G25" s="5">
        <v>1.0</v>
      </c>
      <c r="I25" s="5">
        <v>0.0</v>
      </c>
      <c r="J25" s="5">
        <v>1.0</v>
      </c>
    </row>
    <row r="26">
      <c r="A26" s="5" t="s">
        <v>26</v>
      </c>
      <c r="B26" s="5" t="s">
        <v>35</v>
      </c>
      <c r="C26" s="5" t="s">
        <v>36</v>
      </c>
      <c r="D26" s="5" t="s">
        <v>95</v>
      </c>
      <c r="E26" s="5" t="s">
        <v>115</v>
      </c>
      <c r="F26" s="5">
        <v>95.0</v>
      </c>
      <c r="G26" s="5">
        <v>1.0</v>
      </c>
      <c r="I26" s="5">
        <v>0.0</v>
      </c>
      <c r="J26" s="5">
        <v>1.0</v>
      </c>
    </row>
    <row r="27">
      <c r="A27" s="5" t="s">
        <v>26</v>
      </c>
      <c r="B27" s="5" t="s">
        <v>35</v>
      </c>
      <c r="C27" s="5" t="s">
        <v>36</v>
      </c>
      <c r="D27" s="5" t="s">
        <v>83</v>
      </c>
      <c r="E27" s="5" t="s">
        <v>118</v>
      </c>
      <c r="F27" s="5">
        <v>98.0</v>
      </c>
      <c r="G27" s="5">
        <v>1.0</v>
      </c>
      <c r="I27" s="5">
        <v>2.0</v>
      </c>
      <c r="J27" s="5">
        <v>1.0</v>
      </c>
    </row>
    <row r="28">
      <c r="A28" s="5" t="s">
        <v>26</v>
      </c>
      <c r="B28" s="5" t="s">
        <v>35</v>
      </c>
      <c r="C28" s="5" t="s">
        <v>36</v>
      </c>
      <c r="D28" s="5" t="s">
        <v>83</v>
      </c>
      <c r="E28" s="5" t="s">
        <v>120</v>
      </c>
      <c r="F28" s="5">
        <v>95.0</v>
      </c>
      <c r="G28" s="5">
        <v>1.0</v>
      </c>
      <c r="I28" s="5">
        <v>2.0</v>
      </c>
      <c r="J28" s="5">
        <v>1.0</v>
      </c>
    </row>
    <row r="29">
      <c r="A29" s="5" t="s">
        <v>26</v>
      </c>
      <c r="B29" s="5" t="s">
        <v>35</v>
      </c>
      <c r="C29" s="5" t="s">
        <v>36</v>
      </c>
      <c r="D29" s="5" t="s">
        <v>48</v>
      </c>
      <c r="E29" s="5" t="s">
        <v>122</v>
      </c>
      <c r="F29" s="5">
        <v>73.0</v>
      </c>
      <c r="G29" s="5">
        <v>1.0</v>
      </c>
      <c r="I29" s="5">
        <v>2.0</v>
      </c>
      <c r="J29" s="5">
        <v>5.0</v>
      </c>
    </row>
    <row r="30">
      <c r="A30" s="5" t="s">
        <v>26</v>
      </c>
      <c r="B30" s="5" t="s">
        <v>35</v>
      </c>
      <c r="C30" s="5" t="s">
        <v>36</v>
      </c>
      <c r="D30" s="5" t="s">
        <v>50</v>
      </c>
      <c r="E30" s="5" t="s">
        <v>127</v>
      </c>
      <c r="F30" s="5">
        <v>98.0</v>
      </c>
      <c r="G30" s="5">
        <v>1.0</v>
      </c>
      <c r="I30" s="5">
        <v>1.0</v>
      </c>
      <c r="J30" s="5">
        <v>1.0</v>
      </c>
    </row>
    <row r="31">
      <c r="A31" s="5" t="s">
        <v>26</v>
      </c>
      <c r="B31" s="5" t="s">
        <v>35</v>
      </c>
      <c r="C31" s="5" t="s">
        <v>36</v>
      </c>
      <c r="D31" s="5" t="s">
        <v>50</v>
      </c>
      <c r="E31" s="5" t="s">
        <v>128</v>
      </c>
      <c r="F31" s="5">
        <v>95.0</v>
      </c>
      <c r="G31" s="5">
        <v>1.0</v>
      </c>
      <c r="I31" s="5">
        <v>1.0</v>
      </c>
      <c r="J31" s="5">
        <v>1.0</v>
      </c>
    </row>
    <row r="32">
      <c r="A32" s="5" t="s">
        <v>26</v>
      </c>
      <c r="B32" s="5" t="s">
        <v>35</v>
      </c>
      <c r="C32" s="5" t="s">
        <v>54</v>
      </c>
      <c r="D32" s="5" t="s">
        <v>131</v>
      </c>
      <c r="E32" s="5" t="s">
        <v>132</v>
      </c>
      <c r="F32" s="5">
        <v>89.0</v>
      </c>
      <c r="G32" s="5">
        <v>1.0</v>
      </c>
      <c r="I32" s="5">
        <v>2.0</v>
      </c>
      <c r="J32" s="5">
        <v>2.0</v>
      </c>
    </row>
    <row r="33">
      <c r="A33" s="5" t="s">
        <v>26</v>
      </c>
      <c r="B33" s="5" t="s">
        <v>35</v>
      </c>
      <c r="C33" s="5" t="s">
        <v>54</v>
      </c>
      <c r="D33" s="5" t="s">
        <v>131</v>
      </c>
      <c r="E33" s="5" t="s">
        <v>133</v>
      </c>
      <c r="F33" s="5">
        <v>89.0</v>
      </c>
      <c r="G33" s="5">
        <v>1.0</v>
      </c>
      <c r="I33" s="5">
        <v>2.0</v>
      </c>
      <c r="J33" s="5">
        <v>2.0</v>
      </c>
    </row>
    <row r="34">
      <c r="A34" s="5" t="s">
        <v>26</v>
      </c>
      <c r="B34" s="5" t="s">
        <v>35</v>
      </c>
      <c r="C34" s="5" t="s">
        <v>36</v>
      </c>
      <c r="D34" s="5" t="s">
        <v>48</v>
      </c>
      <c r="E34" s="5" t="s">
        <v>134</v>
      </c>
      <c r="F34" s="5">
        <v>98.0</v>
      </c>
      <c r="G34" s="5">
        <v>1.0</v>
      </c>
      <c r="I34" s="5">
        <v>0.0</v>
      </c>
      <c r="J34" s="5">
        <v>1.0</v>
      </c>
    </row>
    <row r="35">
      <c r="A35" s="5" t="s">
        <v>26</v>
      </c>
      <c r="B35" s="5" t="s">
        <v>35</v>
      </c>
      <c r="C35" s="5" t="s">
        <v>36</v>
      </c>
      <c r="D35" s="5" t="s">
        <v>48</v>
      </c>
      <c r="E35" s="5" t="s">
        <v>136</v>
      </c>
      <c r="F35" s="5">
        <v>95.0</v>
      </c>
      <c r="G35" s="5">
        <v>1.0</v>
      </c>
      <c r="I35" s="5">
        <v>0.0</v>
      </c>
      <c r="J35" s="5">
        <v>1.0</v>
      </c>
    </row>
    <row r="36">
      <c r="A36" s="5" t="s">
        <v>26</v>
      </c>
      <c r="B36" s="5" t="s">
        <v>35</v>
      </c>
      <c r="C36" s="5" t="s">
        <v>36</v>
      </c>
      <c r="D36" s="5" t="s">
        <v>48</v>
      </c>
      <c r="E36" s="5" t="s">
        <v>138</v>
      </c>
      <c r="F36" s="5">
        <v>98.0</v>
      </c>
      <c r="G36" s="5">
        <v>1.0</v>
      </c>
      <c r="I36" s="5">
        <v>0.0</v>
      </c>
      <c r="J36" s="5">
        <v>1.0</v>
      </c>
    </row>
    <row r="37">
      <c r="A37" s="5" t="s">
        <v>26</v>
      </c>
      <c r="B37" s="5" t="s">
        <v>35</v>
      </c>
      <c r="C37" s="5" t="s">
        <v>36</v>
      </c>
      <c r="D37" s="5" t="s">
        <v>48</v>
      </c>
      <c r="E37" s="5" t="s">
        <v>140</v>
      </c>
      <c r="F37" s="5">
        <v>95.0</v>
      </c>
      <c r="G37" s="5">
        <v>1.0</v>
      </c>
      <c r="I37" s="5">
        <v>0.0</v>
      </c>
      <c r="J37" s="5">
        <v>1.0</v>
      </c>
    </row>
    <row r="38">
      <c r="A38" s="5" t="s">
        <v>26</v>
      </c>
      <c r="B38" s="5" t="s">
        <v>35</v>
      </c>
      <c r="C38" s="5" t="s">
        <v>36</v>
      </c>
      <c r="D38" s="5" t="s">
        <v>80</v>
      </c>
      <c r="E38" s="5" t="s">
        <v>142</v>
      </c>
      <c r="F38" s="5">
        <v>98.0</v>
      </c>
      <c r="G38" s="5">
        <v>1.0</v>
      </c>
      <c r="I38" s="5">
        <v>0.0</v>
      </c>
      <c r="J38" s="5">
        <v>1.0</v>
      </c>
    </row>
    <row r="39">
      <c r="A39" s="5" t="s">
        <v>26</v>
      </c>
      <c r="B39" s="5" t="s">
        <v>35</v>
      </c>
      <c r="C39" s="5" t="s">
        <v>36</v>
      </c>
      <c r="D39" s="5" t="s">
        <v>83</v>
      </c>
      <c r="E39" s="5" t="s">
        <v>142</v>
      </c>
      <c r="F39" s="5">
        <v>98.0</v>
      </c>
      <c r="G39" s="5">
        <v>1.0</v>
      </c>
      <c r="I39" s="5">
        <v>0.0</v>
      </c>
      <c r="J39" s="5">
        <v>1.0</v>
      </c>
    </row>
    <row r="40">
      <c r="A40" s="5" t="s">
        <v>26</v>
      </c>
      <c r="B40" s="5" t="s">
        <v>35</v>
      </c>
      <c r="C40" s="5" t="s">
        <v>36</v>
      </c>
      <c r="D40" s="5" t="s">
        <v>80</v>
      </c>
      <c r="E40" s="5" t="s">
        <v>144</v>
      </c>
      <c r="F40" s="5">
        <v>95.0</v>
      </c>
      <c r="G40" s="5">
        <v>1.0</v>
      </c>
      <c r="I40" s="5">
        <v>0.0</v>
      </c>
      <c r="J40" s="5">
        <v>1.0</v>
      </c>
    </row>
    <row r="41">
      <c r="A41" s="5" t="s">
        <v>26</v>
      </c>
      <c r="B41" s="5" t="s">
        <v>35</v>
      </c>
      <c r="C41" s="5" t="s">
        <v>36</v>
      </c>
      <c r="D41" s="5" t="s">
        <v>83</v>
      </c>
      <c r="E41" s="5" t="s">
        <v>144</v>
      </c>
      <c r="F41" s="5">
        <v>95.0</v>
      </c>
      <c r="G41" s="5">
        <v>1.0</v>
      </c>
      <c r="I41" s="5">
        <v>0.0</v>
      </c>
      <c r="J41" s="5">
        <v>1.0</v>
      </c>
    </row>
    <row r="42">
      <c r="A42" s="5" t="s">
        <v>26</v>
      </c>
      <c r="B42" s="5" t="s">
        <v>35</v>
      </c>
      <c r="C42" s="5" t="s">
        <v>101</v>
      </c>
      <c r="D42" s="5" t="s">
        <v>145</v>
      </c>
      <c r="E42" s="5" t="s">
        <v>148</v>
      </c>
      <c r="F42" s="5">
        <v>100.0</v>
      </c>
      <c r="G42" s="5">
        <v>1.0</v>
      </c>
      <c r="I42" s="5">
        <v>0.0</v>
      </c>
      <c r="J42" s="5">
        <v>1.0</v>
      </c>
    </row>
    <row r="43">
      <c r="A43" s="5" t="s">
        <v>26</v>
      </c>
      <c r="B43" s="5" t="s">
        <v>35</v>
      </c>
      <c r="C43" s="5" t="s">
        <v>36</v>
      </c>
      <c r="D43" s="5" t="s">
        <v>37</v>
      </c>
      <c r="E43" s="5" t="s">
        <v>149</v>
      </c>
      <c r="F43" s="5">
        <v>98.0</v>
      </c>
      <c r="G43" s="5">
        <v>1.0</v>
      </c>
      <c r="I43" s="5">
        <v>1.0</v>
      </c>
      <c r="J43" s="5">
        <v>1.0</v>
      </c>
    </row>
    <row r="44">
      <c r="A44" s="5" t="s">
        <v>26</v>
      </c>
      <c r="B44" s="5" t="s">
        <v>35</v>
      </c>
      <c r="C44" s="5" t="s">
        <v>36</v>
      </c>
      <c r="D44" s="5" t="s">
        <v>50</v>
      </c>
      <c r="E44" s="5" t="s">
        <v>149</v>
      </c>
      <c r="F44" s="5">
        <v>98.0</v>
      </c>
      <c r="G44" s="5">
        <v>1.0</v>
      </c>
      <c r="I44" s="5">
        <v>1.0</v>
      </c>
      <c r="J44" s="5">
        <v>1.0</v>
      </c>
    </row>
    <row r="45">
      <c r="A45" s="5" t="s">
        <v>26</v>
      </c>
      <c r="B45" s="5" t="s">
        <v>35</v>
      </c>
      <c r="C45" s="5" t="s">
        <v>36</v>
      </c>
      <c r="D45" s="5" t="s">
        <v>37</v>
      </c>
      <c r="E45" s="5" t="s">
        <v>151</v>
      </c>
      <c r="F45" s="5">
        <v>95.0</v>
      </c>
      <c r="G45" s="5">
        <v>1.0</v>
      </c>
      <c r="I45" s="5">
        <v>1.0</v>
      </c>
      <c r="J45" s="5">
        <v>1.0</v>
      </c>
    </row>
    <row r="46">
      <c r="A46" s="5" t="s">
        <v>26</v>
      </c>
      <c r="B46" s="5" t="s">
        <v>35</v>
      </c>
      <c r="C46" s="5" t="s">
        <v>36</v>
      </c>
      <c r="D46" s="5" t="s">
        <v>50</v>
      </c>
      <c r="E46" s="5" t="s">
        <v>151</v>
      </c>
      <c r="F46" s="5">
        <v>95.0</v>
      </c>
      <c r="G46" s="5">
        <v>1.0</v>
      </c>
      <c r="I46" s="5">
        <v>1.0</v>
      </c>
      <c r="J46" s="5">
        <v>1.0</v>
      </c>
    </row>
    <row r="47">
      <c r="A47" s="5" t="s">
        <v>26</v>
      </c>
      <c r="B47" s="5" t="s">
        <v>35</v>
      </c>
      <c r="C47" s="5" t="s">
        <v>36</v>
      </c>
      <c r="D47" s="5" t="s">
        <v>80</v>
      </c>
      <c r="E47" s="5" t="s">
        <v>152</v>
      </c>
      <c r="F47" s="5">
        <v>100.0</v>
      </c>
      <c r="G47" s="5">
        <v>1.0</v>
      </c>
      <c r="I47" s="5">
        <v>0.0</v>
      </c>
      <c r="J47" s="5">
        <v>1.0</v>
      </c>
    </row>
    <row r="48">
      <c r="A48" s="5" t="s">
        <v>26</v>
      </c>
      <c r="B48" s="5" t="s">
        <v>35</v>
      </c>
      <c r="C48" s="5" t="s">
        <v>36</v>
      </c>
      <c r="D48" s="5" t="s">
        <v>153</v>
      </c>
      <c r="E48" s="5" t="s">
        <v>154</v>
      </c>
      <c r="F48" s="5">
        <v>78.0</v>
      </c>
      <c r="G48" s="5">
        <v>1.0</v>
      </c>
      <c r="I48" s="5">
        <v>2.0</v>
      </c>
      <c r="J48" s="5">
        <v>3.0</v>
      </c>
    </row>
    <row r="49">
      <c r="A49" s="5" t="s">
        <v>26</v>
      </c>
      <c r="B49" s="5" t="s">
        <v>35</v>
      </c>
      <c r="C49" s="5" t="s">
        <v>36</v>
      </c>
      <c r="D49" s="5" t="s">
        <v>83</v>
      </c>
      <c r="E49" s="5" t="s">
        <v>156</v>
      </c>
      <c r="F49" s="5">
        <v>87.0</v>
      </c>
      <c r="G49" s="5">
        <v>1.0</v>
      </c>
      <c r="I49" s="5">
        <v>2.0</v>
      </c>
      <c r="J49" s="5">
        <v>2.0</v>
      </c>
    </row>
    <row r="50">
      <c r="A50" s="5" t="s">
        <v>26</v>
      </c>
      <c r="B50" s="5" t="s">
        <v>35</v>
      </c>
      <c r="C50" s="5" t="s">
        <v>36</v>
      </c>
      <c r="D50" s="5" t="s">
        <v>153</v>
      </c>
      <c r="E50" s="5" t="s">
        <v>157</v>
      </c>
      <c r="F50" s="5">
        <v>98.0</v>
      </c>
      <c r="G50" s="5">
        <v>1.0</v>
      </c>
      <c r="I50" s="5">
        <v>1.0</v>
      </c>
      <c r="J50" s="5">
        <v>1.0</v>
      </c>
    </row>
    <row r="51">
      <c r="A51" s="5" t="s">
        <v>26</v>
      </c>
      <c r="B51" s="5" t="s">
        <v>35</v>
      </c>
      <c r="C51" s="5" t="s">
        <v>36</v>
      </c>
      <c r="D51" s="5" t="s">
        <v>153</v>
      </c>
      <c r="E51" s="5" t="s">
        <v>158</v>
      </c>
      <c r="F51" s="5">
        <v>95.0</v>
      </c>
      <c r="G51" s="5">
        <v>1.0</v>
      </c>
      <c r="I51" s="5">
        <v>1.0</v>
      </c>
      <c r="J51" s="5">
        <v>1.0</v>
      </c>
    </row>
    <row r="52">
      <c r="A52" s="5" t="s">
        <v>26</v>
      </c>
      <c r="B52" s="5" t="s">
        <v>35</v>
      </c>
      <c r="C52" s="5" t="s">
        <v>36</v>
      </c>
      <c r="D52" s="5" t="s">
        <v>48</v>
      </c>
      <c r="E52" s="5" t="s">
        <v>160</v>
      </c>
      <c r="F52" s="5">
        <v>98.0</v>
      </c>
      <c r="G52" s="5">
        <v>1.0</v>
      </c>
      <c r="I52" s="5">
        <v>1.0</v>
      </c>
      <c r="J52" s="5">
        <v>1.0</v>
      </c>
    </row>
    <row r="53">
      <c r="A53" s="5" t="s">
        <v>26</v>
      </c>
      <c r="B53" s="5" t="s">
        <v>35</v>
      </c>
      <c r="C53" s="5" t="s">
        <v>36</v>
      </c>
      <c r="D53" s="5" t="s">
        <v>48</v>
      </c>
      <c r="E53" s="5" t="s">
        <v>164</v>
      </c>
      <c r="F53" s="5">
        <v>95.0</v>
      </c>
      <c r="G53" s="5">
        <v>1.0</v>
      </c>
      <c r="I53" s="5">
        <v>1.0</v>
      </c>
      <c r="J53" s="5">
        <v>1.0</v>
      </c>
    </row>
    <row r="54">
      <c r="A54" s="5" t="s">
        <v>26</v>
      </c>
      <c r="B54" s="5" t="s">
        <v>35</v>
      </c>
      <c r="C54" s="5" t="s">
        <v>36</v>
      </c>
      <c r="D54" s="5" t="s">
        <v>48</v>
      </c>
      <c r="E54" s="5" t="s">
        <v>165</v>
      </c>
      <c r="F54" s="5">
        <v>98.0</v>
      </c>
      <c r="G54" s="5">
        <v>1.0</v>
      </c>
      <c r="I54" s="5">
        <v>2.0</v>
      </c>
      <c r="J54" s="5">
        <v>1.0</v>
      </c>
    </row>
    <row r="55">
      <c r="A55" s="5" t="s">
        <v>26</v>
      </c>
      <c r="B55" s="5" t="s">
        <v>35</v>
      </c>
      <c r="C55" s="5" t="s">
        <v>36</v>
      </c>
      <c r="D55" s="5" t="s">
        <v>48</v>
      </c>
      <c r="E55" s="5" t="s">
        <v>166</v>
      </c>
      <c r="F55" s="5">
        <v>95.0</v>
      </c>
      <c r="G55" s="5">
        <v>1.0</v>
      </c>
      <c r="I55" s="5">
        <v>2.0</v>
      </c>
      <c r="J55" s="5">
        <v>1.0</v>
      </c>
    </row>
    <row r="56">
      <c r="A56" s="5" t="s">
        <v>26</v>
      </c>
      <c r="B56" s="5" t="s">
        <v>35</v>
      </c>
      <c r="C56" s="5" t="s">
        <v>36</v>
      </c>
      <c r="D56" s="5" t="s">
        <v>83</v>
      </c>
      <c r="E56" s="5" t="s">
        <v>167</v>
      </c>
      <c r="F56" s="5">
        <v>98.0</v>
      </c>
      <c r="G56" s="5">
        <v>1.0</v>
      </c>
      <c r="I56" s="5">
        <v>0.0</v>
      </c>
      <c r="J56" s="5">
        <v>1.0</v>
      </c>
    </row>
    <row r="57">
      <c r="A57" s="5" t="s">
        <v>26</v>
      </c>
      <c r="B57" s="5" t="s">
        <v>35</v>
      </c>
      <c r="C57" s="5" t="s">
        <v>36</v>
      </c>
      <c r="D57" s="5" t="s">
        <v>83</v>
      </c>
      <c r="E57" s="5" t="s">
        <v>168</v>
      </c>
      <c r="F57" s="5">
        <v>95.0</v>
      </c>
      <c r="G57" s="5">
        <v>1.0</v>
      </c>
      <c r="I57" s="5">
        <v>0.0</v>
      </c>
      <c r="J57" s="5">
        <v>1.0</v>
      </c>
    </row>
    <row r="58">
      <c r="A58" s="5" t="s">
        <v>26</v>
      </c>
      <c r="B58" s="5" t="s">
        <v>35</v>
      </c>
      <c r="C58" s="5" t="s">
        <v>54</v>
      </c>
      <c r="D58" s="5" t="s">
        <v>56</v>
      </c>
      <c r="E58" s="5" t="s">
        <v>171</v>
      </c>
      <c r="F58" s="5">
        <v>71.0</v>
      </c>
      <c r="G58" s="5">
        <v>1.0</v>
      </c>
      <c r="I58" s="5">
        <v>6.0</v>
      </c>
      <c r="J58" s="5">
        <v>6.0</v>
      </c>
    </row>
    <row r="59">
      <c r="A59" s="5" t="s">
        <v>26</v>
      </c>
      <c r="B59" s="5" t="s">
        <v>35</v>
      </c>
      <c r="C59" s="5" t="s">
        <v>54</v>
      </c>
      <c r="D59" s="5" t="s">
        <v>106</v>
      </c>
      <c r="E59" s="5" t="s">
        <v>173</v>
      </c>
      <c r="F59" s="5">
        <v>68.0</v>
      </c>
      <c r="G59" s="5">
        <v>1.0</v>
      </c>
      <c r="I59" s="5">
        <v>5.0</v>
      </c>
      <c r="J59" s="5">
        <v>6.0</v>
      </c>
    </row>
    <row r="60">
      <c r="A60" s="5" t="s">
        <v>26</v>
      </c>
      <c r="B60" s="5" t="s">
        <v>35</v>
      </c>
      <c r="C60" s="5" t="s">
        <v>36</v>
      </c>
      <c r="D60" s="5" t="s">
        <v>95</v>
      </c>
      <c r="E60" s="5" t="s">
        <v>174</v>
      </c>
      <c r="F60" s="5">
        <v>98.0</v>
      </c>
      <c r="G60" s="5">
        <v>1.0</v>
      </c>
      <c r="I60" s="5">
        <v>0.0</v>
      </c>
      <c r="J60" s="5">
        <v>1.0</v>
      </c>
    </row>
    <row r="61">
      <c r="A61" s="5" t="s">
        <v>26</v>
      </c>
      <c r="B61" s="5" t="s">
        <v>35</v>
      </c>
      <c r="C61" s="5" t="s">
        <v>36</v>
      </c>
      <c r="D61" s="5" t="s">
        <v>95</v>
      </c>
      <c r="E61" s="5" t="s">
        <v>175</v>
      </c>
      <c r="F61" s="5">
        <v>95.0</v>
      </c>
      <c r="G61" s="5">
        <v>1.0</v>
      </c>
      <c r="I61" s="5">
        <v>0.0</v>
      </c>
      <c r="J61" s="5">
        <v>1.0</v>
      </c>
    </row>
    <row r="62">
      <c r="A62" s="5" t="s">
        <v>26</v>
      </c>
      <c r="B62" s="5" t="s">
        <v>35</v>
      </c>
      <c r="C62" s="5" t="s">
        <v>101</v>
      </c>
      <c r="D62" s="5" t="s">
        <v>103</v>
      </c>
      <c r="E62" s="5" t="s">
        <v>176</v>
      </c>
      <c r="F62" s="5">
        <v>100.0</v>
      </c>
      <c r="G62" s="5">
        <v>1.0</v>
      </c>
      <c r="I62" s="5">
        <v>1.0</v>
      </c>
      <c r="J62" s="5">
        <v>1.0</v>
      </c>
    </row>
    <row r="63">
      <c r="A63" s="5" t="s">
        <v>26</v>
      </c>
      <c r="B63" s="5" t="s">
        <v>35</v>
      </c>
      <c r="C63" s="5" t="s">
        <v>36</v>
      </c>
      <c r="D63" s="5" t="s">
        <v>37</v>
      </c>
      <c r="E63" s="5" t="s">
        <v>178</v>
      </c>
      <c r="F63" s="5">
        <v>98.0</v>
      </c>
      <c r="G63" s="5">
        <v>1.0</v>
      </c>
      <c r="I63" s="5">
        <v>0.0</v>
      </c>
      <c r="J63" s="5">
        <v>1.0</v>
      </c>
    </row>
    <row r="64">
      <c r="A64" s="5" t="s">
        <v>26</v>
      </c>
      <c r="B64" s="5" t="s">
        <v>35</v>
      </c>
      <c r="C64" s="5" t="s">
        <v>36</v>
      </c>
      <c r="D64" s="5" t="s">
        <v>37</v>
      </c>
      <c r="E64" s="5" t="s">
        <v>180</v>
      </c>
      <c r="F64" s="5">
        <v>95.0</v>
      </c>
      <c r="G64" s="5">
        <v>1.0</v>
      </c>
      <c r="I64" s="5">
        <v>0.0</v>
      </c>
      <c r="J64" s="5">
        <v>1.0</v>
      </c>
    </row>
    <row r="65">
      <c r="A65" s="5" t="s">
        <v>26</v>
      </c>
      <c r="B65" s="5" t="s">
        <v>35</v>
      </c>
      <c r="C65" s="5" t="s">
        <v>36</v>
      </c>
      <c r="D65" s="5" t="s">
        <v>95</v>
      </c>
      <c r="E65" s="5" t="s">
        <v>181</v>
      </c>
      <c r="F65" s="5">
        <v>98.0</v>
      </c>
      <c r="G65" s="5">
        <v>1.0</v>
      </c>
      <c r="I65" s="5">
        <v>0.0</v>
      </c>
      <c r="J65" s="5">
        <v>1.0</v>
      </c>
    </row>
    <row r="66">
      <c r="A66" s="5" t="s">
        <v>26</v>
      </c>
      <c r="B66" s="5" t="s">
        <v>35</v>
      </c>
      <c r="C66" s="5" t="s">
        <v>36</v>
      </c>
      <c r="D66" s="5" t="s">
        <v>95</v>
      </c>
      <c r="E66" s="5" t="s">
        <v>183</v>
      </c>
      <c r="F66" s="5">
        <v>95.0</v>
      </c>
      <c r="G66" s="5">
        <v>1.0</v>
      </c>
      <c r="I66" s="5">
        <v>0.0</v>
      </c>
      <c r="J66" s="5">
        <v>1.0</v>
      </c>
    </row>
    <row r="67">
      <c r="A67" s="5" t="s">
        <v>26</v>
      </c>
      <c r="B67" s="5" t="s">
        <v>35</v>
      </c>
      <c r="C67" s="5" t="s">
        <v>101</v>
      </c>
      <c r="D67" s="5" t="s">
        <v>184</v>
      </c>
      <c r="E67" s="5" t="s">
        <v>185</v>
      </c>
      <c r="F67" s="5">
        <v>89.0</v>
      </c>
      <c r="G67" s="5">
        <v>1.0</v>
      </c>
      <c r="I67" s="5">
        <v>4.0</v>
      </c>
      <c r="J67" s="5">
        <v>1.0</v>
      </c>
    </row>
    <row r="68">
      <c r="A68" s="5" t="s">
        <v>26</v>
      </c>
      <c r="B68" s="5" t="s">
        <v>35</v>
      </c>
      <c r="C68" s="5" t="s">
        <v>101</v>
      </c>
      <c r="D68" s="5" t="s">
        <v>186</v>
      </c>
      <c r="E68" s="5" t="s">
        <v>187</v>
      </c>
      <c r="F68" s="5">
        <v>100.0</v>
      </c>
      <c r="G68" s="5">
        <v>1.0</v>
      </c>
      <c r="I68" s="5">
        <v>0.0</v>
      </c>
      <c r="J68" s="5">
        <v>0.0</v>
      </c>
    </row>
    <row r="69">
      <c r="A69" s="5" t="s">
        <v>26</v>
      </c>
      <c r="B69" s="5" t="s">
        <v>35</v>
      </c>
      <c r="C69" s="5" t="s">
        <v>101</v>
      </c>
      <c r="D69" s="5" t="s">
        <v>110</v>
      </c>
      <c r="E69" s="5" t="s">
        <v>189</v>
      </c>
      <c r="F69" s="5">
        <v>64.0</v>
      </c>
      <c r="G69" s="5">
        <v>1.0</v>
      </c>
      <c r="I69" s="5">
        <v>4.0</v>
      </c>
      <c r="J69" s="5">
        <v>6.0</v>
      </c>
    </row>
    <row r="70">
      <c r="A70" s="5" t="s">
        <v>26</v>
      </c>
      <c r="B70" s="5" t="s">
        <v>35</v>
      </c>
      <c r="C70" s="5" t="s">
        <v>210</v>
      </c>
      <c r="D70" s="5" t="s">
        <v>212</v>
      </c>
      <c r="E70" s="5" t="s">
        <v>213</v>
      </c>
      <c r="F70" s="5">
        <v>70.0</v>
      </c>
      <c r="G70" s="5">
        <v>1.0</v>
      </c>
      <c r="I70" s="5">
        <v>10.0</v>
      </c>
      <c r="J70" s="5">
        <v>5.0</v>
      </c>
    </row>
    <row r="71">
      <c r="A71" s="5" t="s">
        <v>26</v>
      </c>
      <c r="B71" s="5" t="s">
        <v>35</v>
      </c>
      <c r="C71" s="5" t="s">
        <v>101</v>
      </c>
      <c r="D71" s="5" t="s">
        <v>145</v>
      </c>
      <c r="E71" s="5" t="s">
        <v>229</v>
      </c>
      <c r="F71" s="5">
        <v>94.0</v>
      </c>
      <c r="G71" s="5">
        <v>1.0</v>
      </c>
      <c r="I71" s="5">
        <v>2.0</v>
      </c>
      <c r="J71" s="5">
        <v>1.0</v>
      </c>
    </row>
    <row r="72">
      <c r="A72" s="5" t="s">
        <v>26</v>
      </c>
      <c r="B72" s="5" t="s">
        <v>35</v>
      </c>
      <c r="C72" s="5" t="s">
        <v>101</v>
      </c>
      <c r="D72" s="5" t="s">
        <v>230</v>
      </c>
      <c r="E72" s="5" t="s">
        <v>231</v>
      </c>
      <c r="F72" s="5">
        <v>82.0</v>
      </c>
      <c r="G72" s="5">
        <v>1.0</v>
      </c>
      <c r="I72" s="5">
        <v>3.0</v>
      </c>
      <c r="J72" s="5">
        <v>2.0</v>
      </c>
    </row>
    <row r="73">
      <c r="A73" s="5" t="s">
        <v>26</v>
      </c>
      <c r="B73" s="5" t="s">
        <v>35</v>
      </c>
      <c r="C73" s="5" t="s">
        <v>101</v>
      </c>
      <c r="D73" s="5" t="s">
        <v>230</v>
      </c>
      <c r="E73" s="5" t="s">
        <v>233</v>
      </c>
      <c r="F73" s="5">
        <v>100.0</v>
      </c>
      <c r="G73" s="5">
        <v>1.0</v>
      </c>
      <c r="I73" s="5">
        <v>0.0</v>
      </c>
      <c r="J73" s="5">
        <v>1.0</v>
      </c>
    </row>
    <row r="74">
      <c r="A74" s="5" t="s">
        <v>26</v>
      </c>
      <c r="B74" s="5" t="s">
        <v>35</v>
      </c>
      <c r="C74" s="5" t="s">
        <v>36</v>
      </c>
      <c r="D74" s="5" t="s">
        <v>153</v>
      </c>
      <c r="E74" s="5" t="s">
        <v>234</v>
      </c>
      <c r="F74" s="5">
        <v>98.0</v>
      </c>
      <c r="G74" s="5">
        <v>1.0</v>
      </c>
      <c r="I74" s="5">
        <v>2.0</v>
      </c>
      <c r="J74" s="5">
        <v>1.0</v>
      </c>
    </row>
    <row r="75">
      <c r="A75" s="5" t="s">
        <v>26</v>
      </c>
      <c r="B75" s="5" t="s">
        <v>35</v>
      </c>
      <c r="C75" s="5" t="s">
        <v>36</v>
      </c>
      <c r="D75" s="5" t="s">
        <v>153</v>
      </c>
      <c r="E75" s="5" t="s">
        <v>235</v>
      </c>
      <c r="F75" s="5">
        <v>95.0</v>
      </c>
      <c r="G75" s="5">
        <v>1.0</v>
      </c>
      <c r="I75" s="5">
        <v>2.0</v>
      </c>
      <c r="J75" s="5">
        <v>1.0</v>
      </c>
    </row>
    <row r="76">
      <c r="A76" s="5" t="s">
        <v>26</v>
      </c>
      <c r="B76" s="5" t="s">
        <v>35</v>
      </c>
      <c r="C76" s="5" t="s">
        <v>36</v>
      </c>
      <c r="D76" s="5" t="s">
        <v>95</v>
      </c>
      <c r="E76" s="5" t="s">
        <v>238</v>
      </c>
      <c r="F76" s="5">
        <v>98.0</v>
      </c>
      <c r="G76" s="5">
        <v>1.0</v>
      </c>
      <c r="I76" s="5">
        <v>0.0</v>
      </c>
      <c r="J76" s="5">
        <v>1.0</v>
      </c>
    </row>
    <row r="77">
      <c r="A77" s="5" t="s">
        <v>26</v>
      </c>
      <c r="B77" s="5" t="s">
        <v>35</v>
      </c>
      <c r="C77" s="5" t="s">
        <v>36</v>
      </c>
      <c r="D77" s="5" t="s">
        <v>95</v>
      </c>
      <c r="E77" s="5" t="s">
        <v>245</v>
      </c>
      <c r="F77" s="5">
        <v>95.0</v>
      </c>
      <c r="G77" s="5">
        <v>1.0</v>
      </c>
      <c r="I77" s="5">
        <v>0.0</v>
      </c>
      <c r="J77" s="5">
        <v>1.0</v>
      </c>
    </row>
    <row r="78">
      <c r="A78" s="5" t="s">
        <v>26</v>
      </c>
      <c r="B78" s="5" t="s">
        <v>35</v>
      </c>
      <c r="C78" s="5" t="s">
        <v>36</v>
      </c>
      <c r="D78" s="5" t="s">
        <v>48</v>
      </c>
      <c r="E78" s="5" t="s">
        <v>251</v>
      </c>
      <c r="F78" s="5">
        <v>98.0</v>
      </c>
      <c r="G78" s="5">
        <v>1.0</v>
      </c>
      <c r="I78" s="5">
        <v>1.0</v>
      </c>
      <c r="J78" s="5">
        <v>1.0</v>
      </c>
    </row>
    <row r="79">
      <c r="A79" s="5" t="s">
        <v>26</v>
      </c>
      <c r="B79" s="5" t="s">
        <v>35</v>
      </c>
      <c r="C79" s="5" t="s">
        <v>36</v>
      </c>
      <c r="D79" s="5" t="s">
        <v>48</v>
      </c>
      <c r="E79" s="5" t="s">
        <v>253</v>
      </c>
      <c r="F79" s="5">
        <v>95.0</v>
      </c>
      <c r="G79" s="5">
        <v>1.0</v>
      </c>
      <c r="I79" s="5">
        <v>1.0</v>
      </c>
      <c r="J79" s="5">
        <v>1.0</v>
      </c>
    </row>
    <row r="80">
      <c r="A80" s="5" t="s">
        <v>26</v>
      </c>
      <c r="B80" s="5" t="s">
        <v>35</v>
      </c>
      <c r="C80" s="5" t="s">
        <v>36</v>
      </c>
      <c r="D80" s="5" t="s">
        <v>48</v>
      </c>
      <c r="E80" s="5" t="s">
        <v>254</v>
      </c>
      <c r="F80" s="5">
        <v>98.0</v>
      </c>
      <c r="G80" s="5">
        <v>1.0</v>
      </c>
      <c r="I80" s="5">
        <v>2.0</v>
      </c>
      <c r="J80" s="5">
        <v>1.0</v>
      </c>
    </row>
    <row r="81">
      <c r="A81" s="5" t="s">
        <v>26</v>
      </c>
      <c r="B81" s="5" t="s">
        <v>35</v>
      </c>
      <c r="C81" s="5" t="s">
        <v>36</v>
      </c>
      <c r="D81" s="5" t="s">
        <v>48</v>
      </c>
      <c r="E81" s="5" t="s">
        <v>263</v>
      </c>
      <c r="F81" s="5">
        <v>95.0</v>
      </c>
      <c r="G81" s="5">
        <v>1.0</v>
      </c>
      <c r="I81" s="5">
        <v>2.0</v>
      </c>
      <c r="J81" s="5">
        <v>1.0</v>
      </c>
    </row>
    <row r="82">
      <c r="A82" s="5" t="s">
        <v>26</v>
      </c>
      <c r="B82" s="5" t="s">
        <v>35</v>
      </c>
      <c r="C82" s="5" t="s">
        <v>54</v>
      </c>
      <c r="D82" s="5" t="s">
        <v>131</v>
      </c>
      <c r="E82" s="5" t="s">
        <v>265</v>
      </c>
      <c r="F82" s="5">
        <v>100.0</v>
      </c>
      <c r="G82" s="5">
        <v>1.0</v>
      </c>
      <c r="I82" s="5">
        <v>1.0</v>
      </c>
      <c r="J82" s="5">
        <v>1.0</v>
      </c>
    </row>
    <row r="83">
      <c r="A83" s="5" t="s">
        <v>26</v>
      </c>
      <c r="B83" s="5" t="s">
        <v>35</v>
      </c>
      <c r="C83" s="5" t="s">
        <v>36</v>
      </c>
      <c r="D83" s="5" t="s">
        <v>48</v>
      </c>
      <c r="E83" s="5" t="s">
        <v>267</v>
      </c>
      <c r="F83" s="5">
        <v>98.0</v>
      </c>
      <c r="G83" s="5">
        <v>1.0</v>
      </c>
      <c r="I83" s="5">
        <v>0.0</v>
      </c>
      <c r="J83" s="5">
        <v>1.0</v>
      </c>
    </row>
    <row r="84">
      <c r="A84" s="5" t="s">
        <v>26</v>
      </c>
      <c r="B84" s="5" t="s">
        <v>35</v>
      </c>
      <c r="C84" s="5" t="s">
        <v>36</v>
      </c>
      <c r="D84" s="5" t="s">
        <v>48</v>
      </c>
      <c r="E84" s="5" t="s">
        <v>268</v>
      </c>
      <c r="F84" s="5">
        <v>95.0</v>
      </c>
      <c r="G84" s="5">
        <v>1.0</v>
      </c>
      <c r="I84" s="5">
        <v>0.0</v>
      </c>
      <c r="J84" s="5">
        <v>1.0</v>
      </c>
    </row>
    <row r="85">
      <c r="A85" s="5" t="s">
        <v>26</v>
      </c>
      <c r="B85" s="5" t="s">
        <v>35</v>
      </c>
      <c r="C85" s="5" t="s">
        <v>36</v>
      </c>
      <c r="D85" s="5" t="s">
        <v>95</v>
      </c>
      <c r="E85" s="5" t="s">
        <v>269</v>
      </c>
      <c r="F85" s="5">
        <v>98.0</v>
      </c>
      <c r="G85" s="5">
        <v>1.0</v>
      </c>
      <c r="I85" s="5">
        <v>0.0</v>
      </c>
      <c r="J85" s="5">
        <v>1.0</v>
      </c>
    </row>
    <row r="86">
      <c r="A86" s="5" t="s">
        <v>26</v>
      </c>
      <c r="B86" s="5" t="s">
        <v>35</v>
      </c>
      <c r="C86" s="5" t="s">
        <v>36</v>
      </c>
      <c r="D86" s="5" t="s">
        <v>95</v>
      </c>
      <c r="E86" s="5" t="s">
        <v>278</v>
      </c>
      <c r="F86" s="5">
        <v>95.0</v>
      </c>
      <c r="G86" s="5">
        <v>1.0</v>
      </c>
      <c r="I86" s="5">
        <v>0.0</v>
      </c>
      <c r="J86" s="5">
        <v>1.0</v>
      </c>
    </row>
    <row r="87">
      <c r="A87" s="5" t="s">
        <v>26</v>
      </c>
      <c r="B87" s="5" t="s">
        <v>35</v>
      </c>
      <c r="C87" s="5" t="s">
        <v>36</v>
      </c>
      <c r="D87" s="5" t="s">
        <v>95</v>
      </c>
      <c r="E87" s="5" t="s">
        <v>280</v>
      </c>
      <c r="F87" s="5">
        <v>98.0</v>
      </c>
      <c r="G87" s="5">
        <v>1.0</v>
      </c>
      <c r="I87" s="5">
        <v>0.0</v>
      </c>
      <c r="J87" s="5">
        <v>1.0</v>
      </c>
    </row>
    <row r="88">
      <c r="A88" s="5" t="s">
        <v>26</v>
      </c>
      <c r="B88" s="5" t="s">
        <v>35</v>
      </c>
      <c r="C88" s="5" t="s">
        <v>36</v>
      </c>
      <c r="D88" s="5" t="s">
        <v>95</v>
      </c>
      <c r="E88" s="5" t="s">
        <v>281</v>
      </c>
      <c r="F88" s="5">
        <v>95.0</v>
      </c>
      <c r="G88" s="5">
        <v>1.0</v>
      </c>
      <c r="I88" s="5">
        <v>0.0</v>
      </c>
      <c r="J88" s="5">
        <v>1.0</v>
      </c>
    </row>
    <row r="89">
      <c r="A89" s="5" t="s">
        <v>26</v>
      </c>
      <c r="B89" s="5" t="s">
        <v>35</v>
      </c>
      <c r="C89" s="5" t="s">
        <v>36</v>
      </c>
      <c r="D89" s="5" t="s">
        <v>80</v>
      </c>
      <c r="E89" s="5" t="s">
        <v>261</v>
      </c>
      <c r="F89" s="5">
        <v>98.0</v>
      </c>
      <c r="G89" s="5">
        <v>1.0</v>
      </c>
      <c r="I89" s="5">
        <v>0.0</v>
      </c>
      <c r="J89" s="5">
        <v>1.0</v>
      </c>
    </row>
    <row r="90">
      <c r="A90" s="5" t="s">
        <v>26</v>
      </c>
      <c r="B90" s="5" t="s">
        <v>35</v>
      </c>
      <c r="C90" s="5" t="s">
        <v>36</v>
      </c>
      <c r="D90" s="5" t="s">
        <v>80</v>
      </c>
      <c r="E90" s="5" t="s">
        <v>241</v>
      </c>
      <c r="F90" s="5">
        <v>95.0</v>
      </c>
      <c r="G90" s="5">
        <v>1.0</v>
      </c>
      <c r="I90" s="5">
        <v>0.0</v>
      </c>
      <c r="J90" s="5">
        <v>1.0</v>
      </c>
    </row>
    <row r="91">
      <c r="A91" s="5" t="s">
        <v>26</v>
      </c>
      <c r="B91" s="5" t="s">
        <v>284</v>
      </c>
      <c r="C91" s="5" t="s">
        <v>285</v>
      </c>
      <c r="D91" s="5" t="s">
        <v>286</v>
      </c>
      <c r="E91" s="5" t="s">
        <v>113</v>
      </c>
      <c r="F91" s="5">
        <v>98.0</v>
      </c>
      <c r="G91" s="5">
        <v>1.0</v>
      </c>
      <c r="I91" s="5">
        <v>0.0</v>
      </c>
      <c r="J91" s="5">
        <v>1.0</v>
      </c>
    </row>
    <row r="92">
      <c r="A92" s="5" t="s">
        <v>26</v>
      </c>
      <c r="B92" s="5" t="s">
        <v>284</v>
      </c>
      <c r="C92" s="5" t="s">
        <v>285</v>
      </c>
      <c r="D92" s="5" t="s">
        <v>286</v>
      </c>
      <c r="E92" s="5" t="s">
        <v>115</v>
      </c>
      <c r="F92" s="5">
        <v>95.0</v>
      </c>
      <c r="G92" s="5">
        <v>1.0</v>
      </c>
      <c r="I92" s="5">
        <v>0.0</v>
      </c>
      <c r="J92" s="5">
        <v>1.0</v>
      </c>
    </row>
    <row r="93">
      <c r="A93" s="5" t="s">
        <v>26</v>
      </c>
      <c r="B93" s="5" t="s">
        <v>284</v>
      </c>
      <c r="C93" s="5" t="s">
        <v>295</v>
      </c>
      <c r="D93" s="5" t="s">
        <v>332</v>
      </c>
      <c r="E93" s="5" t="s">
        <v>333</v>
      </c>
      <c r="F93" s="5">
        <v>98.0</v>
      </c>
      <c r="G93" s="5">
        <v>1.0</v>
      </c>
      <c r="I93" s="5">
        <v>0.0</v>
      </c>
      <c r="J93" s="5">
        <v>1.0</v>
      </c>
    </row>
    <row r="94">
      <c r="A94" s="5" t="s">
        <v>26</v>
      </c>
      <c r="B94" s="5" t="s">
        <v>284</v>
      </c>
      <c r="C94" s="5" t="s">
        <v>295</v>
      </c>
      <c r="D94" s="5" t="s">
        <v>332</v>
      </c>
      <c r="E94" s="5" t="s">
        <v>334</v>
      </c>
      <c r="F94" s="5">
        <v>95.0</v>
      </c>
      <c r="G94" s="5">
        <v>1.0</v>
      </c>
      <c r="I94" s="5">
        <v>0.0</v>
      </c>
      <c r="J94" s="5">
        <v>1.0</v>
      </c>
    </row>
    <row r="95">
      <c r="A95" s="5" t="s">
        <v>26</v>
      </c>
      <c r="B95" s="5" t="s">
        <v>284</v>
      </c>
      <c r="C95" s="5" t="s">
        <v>295</v>
      </c>
      <c r="D95" s="5" t="s">
        <v>332</v>
      </c>
      <c r="E95" s="5" t="s">
        <v>335</v>
      </c>
      <c r="F95" s="5">
        <v>100.0</v>
      </c>
      <c r="G95" s="5">
        <v>1.0</v>
      </c>
      <c r="I95" s="5">
        <v>0.0</v>
      </c>
      <c r="J95" s="5">
        <v>1.0</v>
      </c>
    </row>
    <row r="96">
      <c r="A96" s="5" t="s">
        <v>26</v>
      </c>
      <c r="B96" s="5" t="s">
        <v>284</v>
      </c>
      <c r="C96" s="5" t="s">
        <v>295</v>
      </c>
      <c r="D96" s="5" t="s">
        <v>332</v>
      </c>
      <c r="E96" s="5" t="s">
        <v>336</v>
      </c>
      <c r="F96" s="5">
        <v>98.0</v>
      </c>
      <c r="G96" s="5">
        <v>1.0</v>
      </c>
      <c r="I96" s="5">
        <v>0.0</v>
      </c>
      <c r="J96" s="5">
        <v>1.0</v>
      </c>
    </row>
    <row r="97">
      <c r="A97" s="5" t="s">
        <v>26</v>
      </c>
      <c r="B97" s="5" t="s">
        <v>284</v>
      </c>
      <c r="C97" s="5" t="s">
        <v>295</v>
      </c>
      <c r="D97" s="5" t="s">
        <v>332</v>
      </c>
      <c r="E97" s="5" t="s">
        <v>337</v>
      </c>
      <c r="F97" s="5">
        <v>95.0</v>
      </c>
      <c r="G97" s="5">
        <v>1.0</v>
      </c>
      <c r="I97" s="5">
        <v>0.0</v>
      </c>
      <c r="J97" s="5">
        <v>1.0</v>
      </c>
    </row>
    <row r="98">
      <c r="A98" s="5" t="s">
        <v>26</v>
      </c>
      <c r="B98" s="5" t="s">
        <v>284</v>
      </c>
      <c r="C98" s="5" t="s">
        <v>295</v>
      </c>
      <c r="D98" s="5" t="s">
        <v>332</v>
      </c>
      <c r="E98" s="5" t="s">
        <v>134</v>
      </c>
      <c r="F98" s="5">
        <v>98.0</v>
      </c>
      <c r="G98" s="5">
        <v>1.0</v>
      </c>
      <c r="I98" s="5">
        <v>0.0</v>
      </c>
      <c r="J98" s="5">
        <v>1.0</v>
      </c>
    </row>
    <row r="99">
      <c r="A99" s="5" t="s">
        <v>26</v>
      </c>
      <c r="B99" s="5" t="s">
        <v>284</v>
      </c>
      <c r="C99" s="5" t="s">
        <v>295</v>
      </c>
      <c r="D99" s="5" t="s">
        <v>332</v>
      </c>
      <c r="E99" s="5" t="s">
        <v>136</v>
      </c>
      <c r="F99" s="5">
        <v>95.0</v>
      </c>
      <c r="G99" s="5">
        <v>1.0</v>
      </c>
      <c r="I99" s="5">
        <v>0.0</v>
      </c>
      <c r="J99" s="5">
        <v>1.0</v>
      </c>
    </row>
    <row r="100">
      <c r="A100" s="5" t="s">
        <v>26</v>
      </c>
      <c r="B100" s="5" t="s">
        <v>284</v>
      </c>
      <c r="C100" s="5" t="s">
        <v>285</v>
      </c>
      <c r="D100" s="5" t="s">
        <v>338</v>
      </c>
      <c r="E100" s="5" t="s">
        <v>339</v>
      </c>
      <c r="F100" s="5">
        <v>98.0</v>
      </c>
      <c r="G100" s="5">
        <v>1.0</v>
      </c>
      <c r="I100" s="5">
        <v>0.0</v>
      </c>
      <c r="J100" s="5">
        <v>1.0</v>
      </c>
    </row>
    <row r="101">
      <c r="A101" s="5" t="s">
        <v>26</v>
      </c>
      <c r="B101" s="5" t="s">
        <v>284</v>
      </c>
      <c r="C101" s="5" t="s">
        <v>285</v>
      </c>
      <c r="D101" s="5" t="s">
        <v>338</v>
      </c>
      <c r="E101" s="5" t="s">
        <v>340</v>
      </c>
      <c r="F101" s="5">
        <v>95.0</v>
      </c>
      <c r="G101" s="5">
        <v>1.0</v>
      </c>
      <c r="I101" s="5">
        <v>0.0</v>
      </c>
      <c r="J101" s="5">
        <v>1.0</v>
      </c>
    </row>
    <row r="102">
      <c r="A102" s="5" t="s">
        <v>26</v>
      </c>
      <c r="B102" s="5" t="s">
        <v>284</v>
      </c>
      <c r="C102" s="5" t="s">
        <v>285</v>
      </c>
      <c r="D102" s="5" t="s">
        <v>341</v>
      </c>
      <c r="E102" s="5" t="s">
        <v>342</v>
      </c>
      <c r="F102" s="5">
        <v>98.0</v>
      </c>
      <c r="G102" s="5">
        <v>1.0</v>
      </c>
      <c r="I102" s="5">
        <v>1.0</v>
      </c>
      <c r="J102" s="5">
        <v>1.0</v>
      </c>
    </row>
    <row r="103">
      <c r="A103" s="5" t="s">
        <v>26</v>
      </c>
      <c r="B103" s="5" t="s">
        <v>284</v>
      </c>
      <c r="C103" s="5" t="s">
        <v>285</v>
      </c>
      <c r="D103" s="5" t="s">
        <v>341</v>
      </c>
      <c r="E103" s="5" t="s">
        <v>345</v>
      </c>
      <c r="F103" s="5">
        <v>95.0</v>
      </c>
      <c r="G103" s="5">
        <v>1.0</v>
      </c>
      <c r="I103" s="5">
        <v>1.0</v>
      </c>
      <c r="J103" s="5">
        <v>1.0</v>
      </c>
    </row>
    <row r="104">
      <c r="A104" s="5" t="s">
        <v>26</v>
      </c>
      <c r="B104" s="5" t="s">
        <v>284</v>
      </c>
      <c r="C104" s="5" t="s">
        <v>285</v>
      </c>
      <c r="D104" s="5" t="s">
        <v>347</v>
      </c>
      <c r="E104" s="5" t="s">
        <v>348</v>
      </c>
      <c r="F104" s="5">
        <v>100.0</v>
      </c>
      <c r="G104" s="5">
        <v>1.0</v>
      </c>
      <c r="I104" s="5">
        <v>0.0</v>
      </c>
      <c r="J104" s="5">
        <v>1.0</v>
      </c>
    </row>
    <row r="105">
      <c r="A105" s="5" t="s">
        <v>26</v>
      </c>
      <c r="B105" s="5" t="s">
        <v>284</v>
      </c>
      <c r="C105" s="5" t="s">
        <v>285</v>
      </c>
      <c r="D105" s="5" t="s">
        <v>350</v>
      </c>
      <c r="E105" s="5" t="s">
        <v>351</v>
      </c>
      <c r="F105" s="5">
        <v>100.0</v>
      </c>
      <c r="G105" s="5">
        <v>1.0</v>
      </c>
      <c r="I105" s="5">
        <v>0.0</v>
      </c>
      <c r="J105" s="5">
        <v>1.0</v>
      </c>
    </row>
    <row r="106">
      <c r="A106" s="5" t="s">
        <v>26</v>
      </c>
      <c r="B106" s="5" t="s">
        <v>284</v>
      </c>
      <c r="C106" s="5" t="s">
        <v>285</v>
      </c>
      <c r="D106" s="5" t="s">
        <v>347</v>
      </c>
      <c r="E106" s="5" t="s">
        <v>358</v>
      </c>
      <c r="F106" s="5">
        <v>98.0</v>
      </c>
      <c r="G106" s="5">
        <v>1.0</v>
      </c>
      <c r="I106" s="5">
        <v>0.0</v>
      </c>
      <c r="J106" s="5">
        <v>1.0</v>
      </c>
    </row>
    <row r="107">
      <c r="A107" s="5" t="s">
        <v>26</v>
      </c>
      <c r="B107" s="5" t="s">
        <v>284</v>
      </c>
      <c r="C107" s="5" t="s">
        <v>285</v>
      </c>
      <c r="D107" s="5" t="s">
        <v>350</v>
      </c>
      <c r="E107" s="5" t="s">
        <v>358</v>
      </c>
      <c r="F107" s="5">
        <v>98.0</v>
      </c>
      <c r="G107" s="5">
        <v>1.0</v>
      </c>
      <c r="I107" s="5">
        <v>0.0</v>
      </c>
      <c r="J107" s="5">
        <v>1.0</v>
      </c>
    </row>
    <row r="108">
      <c r="A108" s="5" t="s">
        <v>26</v>
      </c>
      <c r="B108" s="5" t="s">
        <v>284</v>
      </c>
      <c r="C108" s="5" t="s">
        <v>285</v>
      </c>
      <c r="D108" s="5" t="s">
        <v>338</v>
      </c>
      <c r="E108" s="5" t="s">
        <v>358</v>
      </c>
      <c r="F108" s="5">
        <v>98.0</v>
      </c>
      <c r="G108" s="5">
        <v>1.0</v>
      </c>
      <c r="I108" s="5">
        <v>0.0</v>
      </c>
      <c r="J108" s="5">
        <v>1.0</v>
      </c>
    </row>
    <row r="109">
      <c r="A109" s="5" t="s">
        <v>26</v>
      </c>
      <c r="B109" s="5" t="s">
        <v>284</v>
      </c>
      <c r="C109" s="5" t="s">
        <v>285</v>
      </c>
      <c r="D109" s="5" t="s">
        <v>286</v>
      </c>
      <c r="E109" s="5" t="s">
        <v>358</v>
      </c>
      <c r="F109" s="5">
        <v>98.0</v>
      </c>
      <c r="G109" s="5">
        <v>1.0</v>
      </c>
      <c r="I109" s="5">
        <v>0.0</v>
      </c>
      <c r="J109" s="5">
        <v>1.0</v>
      </c>
    </row>
    <row r="110">
      <c r="A110" s="5" t="s">
        <v>26</v>
      </c>
      <c r="B110" s="5" t="s">
        <v>284</v>
      </c>
      <c r="C110" s="5" t="s">
        <v>285</v>
      </c>
      <c r="D110" s="5" t="s">
        <v>341</v>
      </c>
      <c r="E110" s="5" t="s">
        <v>358</v>
      </c>
      <c r="F110" s="5">
        <v>98.0</v>
      </c>
      <c r="G110" s="5">
        <v>1.0</v>
      </c>
      <c r="I110" s="5">
        <v>0.0</v>
      </c>
      <c r="J110" s="5">
        <v>1.0</v>
      </c>
    </row>
    <row r="111">
      <c r="A111" s="5" t="s">
        <v>26</v>
      </c>
      <c r="B111" s="5" t="s">
        <v>284</v>
      </c>
      <c r="C111" s="5" t="s">
        <v>295</v>
      </c>
      <c r="D111" s="5" t="s">
        <v>332</v>
      </c>
      <c r="E111" s="5" t="s">
        <v>366</v>
      </c>
      <c r="F111" s="5">
        <v>98.0</v>
      </c>
      <c r="G111" s="5">
        <v>1.0</v>
      </c>
      <c r="I111" s="5">
        <v>1.0</v>
      </c>
      <c r="J111" s="5">
        <v>1.0</v>
      </c>
    </row>
    <row r="112">
      <c r="A112" s="5" t="s">
        <v>26</v>
      </c>
      <c r="B112" s="5" t="s">
        <v>284</v>
      </c>
      <c r="C112" s="5" t="s">
        <v>295</v>
      </c>
      <c r="D112" s="5" t="s">
        <v>332</v>
      </c>
      <c r="E112" s="5" t="s">
        <v>367</v>
      </c>
      <c r="F112" s="5">
        <v>95.0</v>
      </c>
      <c r="G112" s="5">
        <v>1.0</v>
      </c>
      <c r="I112" s="5">
        <v>1.0</v>
      </c>
      <c r="J112" s="5">
        <v>1.0</v>
      </c>
    </row>
    <row r="113">
      <c r="A113" s="5" t="s">
        <v>26</v>
      </c>
      <c r="B113" s="5" t="s">
        <v>284</v>
      </c>
      <c r="C113" s="5" t="s">
        <v>285</v>
      </c>
      <c r="D113" s="5" t="s">
        <v>347</v>
      </c>
      <c r="E113" s="5" t="s">
        <v>370</v>
      </c>
      <c r="F113" s="5">
        <v>95.0</v>
      </c>
      <c r="G113" s="5">
        <v>1.0</v>
      </c>
      <c r="I113" s="5">
        <v>0.0</v>
      </c>
      <c r="J113" s="5">
        <v>1.0</v>
      </c>
    </row>
    <row r="114">
      <c r="A114" s="5" t="s">
        <v>26</v>
      </c>
      <c r="B114" s="5" t="s">
        <v>284</v>
      </c>
      <c r="C114" s="5" t="s">
        <v>285</v>
      </c>
      <c r="D114" s="5" t="s">
        <v>350</v>
      </c>
      <c r="E114" s="5" t="s">
        <v>370</v>
      </c>
      <c r="F114" s="5">
        <v>95.0</v>
      </c>
      <c r="G114" s="5">
        <v>1.0</v>
      </c>
      <c r="I114" s="5">
        <v>0.0</v>
      </c>
      <c r="J114" s="5">
        <v>1.0</v>
      </c>
    </row>
    <row r="115">
      <c r="A115" s="5" t="s">
        <v>26</v>
      </c>
      <c r="B115" s="5" t="s">
        <v>284</v>
      </c>
      <c r="C115" s="5" t="s">
        <v>285</v>
      </c>
      <c r="D115" s="5" t="s">
        <v>338</v>
      </c>
      <c r="E115" s="5" t="s">
        <v>370</v>
      </c>
      <c r="F115" s="5">
        <v>95.0</v>
      </c>
      <c r="G115" s="5">
        <v>1.0</v>
      </c>
      <c r="I115" s="5">
        <v>0.0</v>
      </c>
      <c r="J115" s="5">
        <v>1.0</v>
      </c>
    </row>
    <row r="116">
      <c r="A116" s="5" t="s">
        <v>26</v>
      </c>
      <c r="B116" s="5" t="s">
        <v>284</v>
      </c>
      <c r="C116" s="5" t="s">
        <v>285</v>
      </c>
      <c r="D116" s="5" t="s">
        <v>286</v>
      </c>
      <c r="E116" s="5" t="s">
        <v>370</v>
      </c>
      <c r="F116" s="5">
        <v>95.0</v>
      </c>
      <c r="G116" s="5">
        <v>1.0</v>
      </c>
      <c r="I116" s="5">
        <v>0.0</v>
      </c>
      <c r="J116" s="5">
        <v>1.0</v>
      </c>
    </row>
    <row r="117">
      <c r="A117" s="5" t="s">
        <v>26</v>
      </c>
      <c r="B117" s="5" t="s">
        <v>284</v>
      </c>
      <c r="C117" s="5" t="s">
        <v>285</v>
      </c>
      <c r="D117" s="5" t="s">
        <v>341</v>
      </c>
      <c r="E117" s="5" t="s">
        <v>370</v>
      </c>
      <c r="F117" s="5">
        <v>95.0</v>
      </c>
      <c r="G117" s="5">
        <v>1.0</v>
      </c>
      <c r="I117" s="5">
        <v>0.0</v>
      </c>
      <c r="J117" s="5">
        <v>1.0</v>
      </c>
    </row>
    <row r="118">
      <c r="A118" s="5" t="s">
        <v>26</v>
      </c>
      <c r="B118" s="5" t="s">
        <v>284</v>
      </c>
      <c r="C118" s="5" t="s">
        <v>285</v>
      </c>
      <c r="D118" s="5" t="s">
        <v>338</v>
      </c>
      <c r="E118" s="5" t="s">
        <v>402</v>
      </c>
      <c r="F118" s="5">
        <v>100.0</v>
      </c>
      <c r="G118" s="5">
        <v>1.0</v>
      </c>
      <c r="I118" s="5">
        <v>0.0</v>
      </c>
      <c r="J118" s="5">
        <v>1.0</v>
      </c>
    </row>
    <row r="119">
      <c r="A119" s="5" t="s">
        <v>26</v>
      </c>
      <c r="B119" s="5" t="s">
        <v>284</v>
      </c>
      <c r="C119" s="5" t="s">
        <v>285</v>
      </c>
      <c r="D119" s="5" t="s">
        <v>347</v>
      </c>
      <c r="E119" s="5" t="s">
        <v>404</v>
      </c>
      <c r="F119" s="5">
        <v>98.0</v>
      </c>
      <c r="G119" s="5">
        <v>1.0</v>
      </c>
      <c r="I119" s="5">
        <v>0.0</v>
      </c>
      <c r="J119" s="5">
        <v>1.0</v>
      </c>
    </row>
    <row r="120">
      <c r="A120" s="5" t="s">
        <v>26</v>
      </c>
      <c r="B120" s="5" t="s">
        <v>284</v>
      </c>
      <c r="C120" s="5" t="s">
        <v>285</v>
      </c>
      <c r="D120" s="5" t="s">
        <v>347</v>
      </c>
      <c r="E120" s="5" t="s">
        <v>406</v>
      </c>
      <c r="F120" s="5">
        <v>95.0</v>
      </c>
      <c r="G120" s="5">
        <v>1.0</v>
      </c>
      <c r="I120" s="5">
        <v>0.0</v>
      </c>
      <c r="J120" s="5">
        <v>1.0</v>
      </c>
    </row>
    <row r="121">
      <c r="A121" s="5" t="s">
        <v>26</v>
      </c>
      <c r="B121" s="5" t="s">
        <v>284</v>
      </c>
      <c r="C121" s="5" t="s">
        <v>285</v>
      </c>
      <c r="D121" s="5" t="s">
        <v>347</v>
      </c>
      <c r="E121" s="5" t="s">
        <v>413</v>
      </c>
      <c r="F121" s="5">
        <v>98.0</v>
      </c>
      <c r="G121" s="5">
        <v>1.0</v>
      </c>
      <c r="I121" s="5">
        <v>0.0</v>
      </c>
      <c r="J121" s="5">
        <v>1.0</v>
      </c>
    </row>
    <row r="122">
      <c r="A122" s="5" t="s">
        <v>26</v>
      </c>
      <c r="B122" s="5" t="s">
        <v>284</v>
      </c>
      <c r="C122" s="5" t="s">
        <v>285</v>
      </c>
      <c r="D122" s="5" t="s">
        <v>286</v>
      </c>
      <c r="E122" s="5" t="s">
        <v>413</v>
      </c>
      <c r="F122" s="5">
        <v>98.0</v>
      </c>
      <c r="G122" s="5">
        <v>1.0</v>
      </c>
      <c r="I122" s="5">
        <v>0.0</v>
      </c>
      <c r="J122" s="5">
        <v>1.0</v>
      </c>
    </row>
    <row r="123">
      <c r="A123" s="5" t="s">
        <v>26</v>
      </c>
      <c r="B123" s="5" t="s">
        <v>284</v>
      </c>
      <c r="C123" s="5" t="s">
        <v>285</v>
      </c>
      <c r="D123" s="5" t="s">
        <v>347</v>
      </c>
      <c r="E123" s="5" t="s">
        <v>415</v>
      </c>
      <c r="F123" s="5">
        <v>95.0</v>
      </c>
      <c r="G123" s="5">
        <v>1.0</v>
      </c>
      <c r="I123" s="5">
        <v>0.0</v>
      </c>
      <c r="J123" s="5">
        <v>1.0</v>
      </c>
    </row>
    <row r="124">
      <c r="A124" s="5" t="s">
        <v>26</v>
      </c>
      <c r="B124" s="5" t="s">
        <v>284</v>
      </c>
      <c r="C124" s="5" t="s">
        <v>285</v>
      </c>
      <c r="D124" s="5" t="s">
        <v>286</v>
      </c>
      <c r="E124" s="5" t="s">
        <v>415</v>
      </c>
      <c r="F124" s="5">
        <v>95.0</v>
      </c>
      <c r="G124" s="5">
        <v>1.0</v>
      </c>
      <c r="I124" s="5">
        <v>0.0</v>
      </c>
      <c r="J124" s="5">
        <v>1.0</v>
      </c>
    </row>
    <row r="125">
      <c r="A125" s="5" t="s">
        <v>26</v>
      </c>
      <c r="B125" s="5" t="s">
        <v>284</v>
      </c>
      <c r="C125" s="5" t="s">
        <v>285</v>
      </c>
      <c r="D125" s="5" t="s">
        <v>286</v>
      </c>
      <c r="E125" s="5" t="s">
        <v>419</v>
      </c>
      <c r="F125" s="5">
        <v>98.0</v>
      </c>
      <c r="G125" s="5">
        <v>1.0</v>
      </c>
      <c r="I125" s="5">
        <v>0.0</v>
      </c>
      <c r="J125" s="5">
        <v>1.0</v>
      </c>
    </row>
    <row r="126">
      <c r="A126" s="5" t="s">
        <v>26</v>
      </c>
      <c r="B126" s="5" t="s">
        <v>284</v>
      </c>
      <c r="C126" s="5" t="s">
        <v>285</v>
      </c>
      <c r="D126" s="5" t="s">
        <v>286</v>
      </c>
      <c r="E126" s="5" t="s">
        <v>422</v>
      </c>
      <c r="F126" s="5">
        <v>95.0</v>
      </c>
      <c r="G126" s="5">
        <v>1.0</v>
      </c>
      <c r="I126" s="5">
        <v>0.0</v>
      </c>
      <c r="J126" s="5">
        <v>1.0</v>
      </c>
    </row>
    <row r="127">
      <c r="A127" s="5" t="s">
        <v>26</v>
      </c>
      <c r="B127" s="5" t="s">
        <v>284</v>
      </c>
      <c r="C127" s="5" t="s">
        <v>285</v>
      </c>
      <c r="D127" s="5" t="s">
        <v>338</v>
      </c>
      <c r="E127" s="5" t="s">
        <v>178</v>
      </c>
      <c r="F127" s="5">
        <v>98.0</v>
      </c>
      <c r="G127" s="5">
        <v>1.0</v>
      </c>
      <c r="I127" s="5">
        <v>0.0</v>
      </c>
      <c r="J127" s="5">
        <v>1.0</v>
      </c>
    </row>
    <row r="128">
      <c r="A128" s="5" t="s">
        <v>26</v>
      </c>
      <c r="B128" s="5" t="s">
        <v>284</v>
      </c>
      <c r="C128" s="5" t="s">
        <v>285</v>
      </c>
      <c r="D128" s="5" t="s">
        <v>341</v>
      </c>
      <c r="E128" s="5" t="s">
        <v>178</v>
      </c>
      <c r="F128" s="5">
        <v>98.0</v>
      </c>
      <c r="G128" s="5">
        <v>1.0</v>
      </c>
      <c r="I128" s="5">
        <v>0.0</v>
      </c>
      <c r="J128" s="5">
        <v>1.0</v>
      </c>
    </row>
    <row r="129">
      <c r="A129" s="5" t="s">
        <v>26</v>
      </c>
      <c r="B129" s="5" t="s">
        <v>284</v>
      </c>
      <c r="C129" s="5" t="s">
        <v>285</v>
      </c>
      <c r="D129" s="5" t="s">
        <v>338</v>
      </c>
      <c r="E129" s="5" t="s">
        <v>180</v>
      </c>
      <c r="F129" s="5">
        <v>95.0</v>
      </c>
      <c r="G129" s="5">
        <v>1.0</v>
      </c>
      <c r="I129" s="5">
        <v>0.0</v>
      </c>
      <c r="J129" s="5">
        <v>1.0</v>
      </c>
    </row>
    <row r="130">
      <c r="A130" s="5" t="s">
        <v>26</v>
      </c>
      <c r="B130" s="5" t="s">
        <v>284</v>
      </c>
      <c r="C130" s="5" t="s">
        <v>285</v>
      </c>
      <c r="D130" s="5" t="s">
        <v>341</v>
      </c>
      <c r="E130" s="5" t="s">
        <v>180</v>
      </c>
      <c r="F130" s="5">
        <v>95.0</v>
      </c>
      <c r="G130" s="5">
        <v>1.0</v>
      </c>
      <c r="I130" s="5">
        <v>0.0</v>
      </c>
      <c r="J130" s="5">
        <v>1.0</v>
      </c>
    </row>
    <row r="131">
      <c r="A131" s="5" t="s">
        <v>26</v>
      </c>
      <c r="B131" s="5" t="s">
        <v>284</v>
      </c>
      <c r="C131" s="5" t="s">
        <v>295</v>
      </c>
      <c r="D131" s="5" t="s">
        <v>332</v>
      </c>
      <c r="E131" s="5" t="s">
        <v>423</v>
      </c>
      <c r="F131" s="5">
        <v>98.0</v>
      </c>
      <c r="G131" s="5">
        <v>1.0</v>
      </c>
      <c r="I131" s="5">
        <v>0.0</v>
      </c>
      <c r="J131" s="5">
        <v>1.0</v>
      </c>
    </row>
    <row r="132">
      <c r="A132" s="5" t="s">
        <v>26</v>
      </c>
      <c r="B132" s="5" t="s">
        <v>284</v>
      </c>
      <c r="C132" s="5" t="s">
        <v>295</v>
      </c>
      <c r="D132" s="5" t="s">
        <v>332</v>
      </c>
      <c r="E132" s="5" t="s">
        <v>424</v>
      </c>
      <c r="F132" s="5">
        <v>95.0</v>
      </c>
      <c r="G132" s="5">
        <v>1.0</v>
      </c>
      <c r="I132" s="5">
        <v>0.0</v>
      </c>
      <c r="J132" s="5">
        <v>1.0</v>
      </c>
    </row>
    <row r="133">
      <c r="A133" s="5" t="s">
        <v>26</v>
      </c>
      <c r="B133" s="5" t="s">
        <v>284</v>
      </c>
      <c r="C133" s="5" t="s">
        <v>285</v>
      </c>
      <c r="D133" s="5" t="s">
        <v>286</v>
      </c>
      <c r="E133" s="5" t="s">
        <v>425</v>
      </c>
      <c r="F133" s="5">
        <v>98.0</v>
      </c>
      <c r="G133" s="5">
        <v>1.0</v>
      </c>
      <c r="I133" s="5">
        <v>0.0</v>
      </c>
      <c r="J133" s="5">
        <v>1.0</v>
      </c>
    </row>
    <row r="134">
      <c r="A134" s="5" t="s">
        <v>26</v>
      </c>
      <c r="B134" s="5" t="s">
        <v>284</v>
      </c>
      <c r="C134" s="5" t="s">
        <v>285</v>
      </c>
      <c r="D134" s="5" t="s">
        <v>286</v>
      </c>
      <c r="E134" s="5" t="s">
        <v>426</v>
      </c>
      <c r="F134" s="5">
        <v>95.0</v>
      </c>
      <c r="G134" s="5">
        <v>1.0</v>
      </c>
      <c r="I134" s="5">
        <v>0.0</v>
      </c>
      <c r="J134" s="5">
        <v>1.0</v>
      </c>
    </row>
    <row r="135">
      <c r="A135" s="5" t="s">
        <v>26</v>
      </c>
      <c r="B135" s="5" t="s">
        <v>284</v>
      </c>
      <c r="C135" s="5" t="s">
        <v>285</v>
      </c>
      <c r="D135" s="5" t="s">
        <v>341</v>
      </c>
      <c r="E135" s="5" t="s">
        <v>427</v>
      </c>
      <c r="F135" s="5">
        <v>98.0</v>
      </c>
      <c r="G135" s="5">
        <v>1.0</v>
      </c>
      <c r="I135" s="5">
        <v>1.0</v>
      </c>
      <c r="J135" s="5">
        <v>1.0</v>
      </c>
    </row>
    <row r="136">
      <c r="A136" s="5" t="s">
        <v>26</v>
      </c>
      <c r="B136" s="5" t="s">
        <v>284</v>
      </c>
      <c r="C136" s="5" t="s">
        <v>285</v>
      </c>
      <c r="D136" s="5" t="s">
        <v>341</v>
      </c>
      <c r="E136" s="5" t="s">
        <v>428</v>
      </c>
      <c r="F136" s="5">
        <v>95.0</v>
      </c>
      <c r="G136" s="5">
        <v>1.0</v>
      </c>
      <c r="I136" s="5">
        <v>1.0</v>
      </c>
      <c r="J136" s="5">
        <v>1.0</v>
      </c>
    </row>
    <row r="137">
      <c r="A137" s="5" t="s">
        <v>26</v>
      </c>
      <c r="B137" s="5" t="s">
        <v>284</v>
      </c>
      <c r="C137" s="5" t="s">
        <v>285</v>
      </c>
      <c r="D137" s="5" t="s">
        <v>286</v>
      </c>
      <c r="E137" s="5" t="s">
        <v>429</v>
      </c>
      <c r="F137" s="5">
        <v>100.0</v>
      </c>
      <c r="G137" s="5">
        <v>1.0</v>
      </c>
      <c r="I137" s="5">
        <v>0.0</v>
      </c>
      <c r="J137" s="5">
        <v>1.0</v>
      </c>
    </row>
    <row r="138">
      <c r="A138" s="5" t="s">
        <v>26</v>
      </c>
      <c r="B138" s="5" t="s">
        <v>284</v>
      </c>
      <c r="C138" s="5" t="s">
        <v>285</v>
      </c>
      <c r="D138" s="5" t="s">
        <v>341</v>
      </c>
      <c r="E138" s="5" t="s">
        <v>430</v>
      </c>
      <c r="F138" s="5">
        <v>98.0</v>
      </c>
      <c r="G138" s="5">
        <v>1.0</v>
      </c>
      <c r="I138" s="5">
        <v>0.0</v>
      </c>
      <c r="J138" s="5">
        <v>1.0</v>
      </c>
    </row>
    <row r="139">
      <c r="A139" s="5" t="s">
        <v>26</v>
      </c>
      <c r="B139" s="5" t="s">
        <v>284</v>
      </c>
      <c r="C139" s="5" t="s">
        <v>285</v>
      </c>
      <c r="D139" s="5" t="s">
        <v>341</v>
      </c>
      <c r="E139" s="5" t="s">
        <v>431</v>
      </c>
      <c r="F139" s="5">
        <v>95.0</v>
      </c>
      <c r="G139" s="5">
        <v>1.0</v>
      </c>
      <c r="I139" s="5">
        <v>0.0</v>
      </c>
      <c r="J139" s="5">
        <v>1.0</v>
      </c>
    </row>
    <row r="140">
      <c r="A140" s="5" t="s">
        <v>26</v>
      </c>
      <c r="B140" s="5" t="s">
        <v>284</v>
      </c>
      <c r="C140" s="5" t="s">
        <v>285</v>
      </c>
      <c r="D140" s="5" t="s">
        <v>286</v>
      </c>
      <c r="E140" s="5" t="s">
        <v>238</v>
      </c>
      <c r="F140" s="5">
        <v>98.0</v>
      </c>
      <c r="G140" s="5">
        <v>1.0</v>
      </c>
      <c r="I140" s="5">
        <v>0.0</v>
      </c>
      <c r="J140" s="5">
        <v>1.0</v>
      </c>
    </row>
    <row r="141">
      <c r="A141" s="5" t="s">
        <v>26</v>
      </c>
      <c r="B141" s="5" t="s">
        <v>284</v>
      </c>
      <c r="C141" s="5" t="s">
        <v>285</v>
      </c>
      <c r="D141" s="5" t="s">
        <v>286</v>
      </c>
      <c r="E141" s="5" t="s">
        <v>245</v>
      </c>
      <c r="F141" s="5">
        <v>95.0</v>
      </c>
      <c r="G141" s="5">
        <v>1.0</v>
      </c>
      <c r="I141" s="5">
        <v>0.0</v>
      </c>
      <c r="J141" s="5">
        <v>1.0</v>
      </c>
    </row>
    <row r="142">
      <c r="A142" s="5" t="s">
        <v>26</v>
      </c>
      <c r="B142" s="5" t="s">
        <v>284</v>
      </c>
      <c r="C142" s="5" t="s">
        <v>295</v>
      </c>
      <c r="D142" s="5" t="s">
        <v>332</v>
      </c>
      <c r="E142" s="5" t="s">
        <v>442</v>
      </c>
      <c r="F142" s="5">
        <v>98.0</v>
      </c>
      <c r="G142" s="5">
        <v>1.0</v>
      </c>
      <c r="I142" s="5">
        <v>0.0</v>
      </c>
      <c r="J142" s="5">
        <v>1.0</v>
      </c>
    </row>
    <row r="143">
      <c r="A143" s="5" t="s">
        <v>26</v>
      </c>
      <c r="B143" s="5" t="s">
        <v>284</v>
      </c>
      <c r="C143" s="5" t="s">
        <v>295</v>
      </c>
      <c r="D143" s="5" t="s">
        <v>332</v>
      </c>
      <c r="E143" s="5" t="s">
        <v>443</v>
      </c>
      <c r="F143" s="5">
        <v>95.0</v>
      </c>
      <c r="G143" s="5">
        <v>1.0</v>
      </c>
      <c r="I143" s="5">
        <v>0.0</v>
      </c>
      <c r="J143" s="5">
        <v>1.0</v>
      </c>
    </row>
    <row r="144">
      <c r="A144" s="5" t="s">
        <v>26</v>
      </c>
      <c r="B144" s="5" t="s">
        <v>284</v>
      </c>
      <c r="C144" s="5" t="s">
        <v>285</v>
      </c>
      <c r="D144" s="5" t="s">
        <v>341</v>
      </c>
      <c r="E144" s="5" t="s">
        <v>447</v>
      </c>
      <c r="F144" s="5">
        <v>100.0</v>
      </c>
      <c r="G144" s="5">
        <v>1.0</v>
      </c>
      <c r="I144" s="5">
        <v>0.0</v>
      </c>
      <c r="J144" s="5">
        <v>1.0</v>
      </c>
    </row>
    <row r="145">
      <c r="A145" s="5" t="s">
        <v>26</v>
      </c>
      <c r="B145" s="5" t="s">
        <v>284</v>
      </c>
      <c r="C145" s="5" t="s">
        <v>285</v>
      </c>
      <c r="D145" s="5" t="s">
        <v>347</v>
      </c>
      <c r="E145" s="5" t="s">
        <v>448</v>
      </c>
      <c r="F145" s="5">
        <v>98.0</v>
      </c>
      <c r="G145" s="5">
        <v>1.0</v>
      </c>
      <c r="I145" s="5">
        <v>0.0</v>
      </c>
      <c r="J145" s="5">
        <v>1.0</v>
      </c>
    </row>
    <row r="146">
      <c r="A146" s="5" t="s">
        <v>26</v>
      </c>
      <c r="B146" s="5" t="s">
        <v>284</v>
      </c>
      <c r="C146" s="5" t="s">
        <v>285</v>
      </c>
      <c r="D146" s="5" t="s">
        <v>286</v>
      </c>
      <c r="E146" s="5" t="s">
        <v>448</v>
      </c>
      <c r="F146" s="5">
        <v>98.0</v>
      </c>
      <c r="G146" s="5">
        <v>1.0</v>
      </c>
      <c r="I146" s="5">
        <v>0.0</v>
      </c>
      <c r="J146" s="5">
        <v>1.0</v>
      </c>
    </row>
    <row r="147">
      <c r="A147" s="5" t="s">
        <v>26</v>
      </c>
      <c r="B147" s="5" t="s">
        <v>284</v>
      </c>
      <c r="C147" s="5" t="s">
        <v>285</v>
      </c>
      <c r="D147" s="5" t="s">
        <v>347</v>
      </c>
      <c r="E147" s="5" t="s">
        <v>450</v>
      </c>
      <c r="F147" s="5">
        <v>95.0</v>
      </c>
      <c r="G147" s="5">
        <v>1.0</v>
      </c>
      <c r="I147" s="5">
        <v>0.0</v>
      </c>
      <c r="J147" s="5">
        <v>1.0</v>
      </c>
    </row>
    <row r="148">
      <c r="A148" s="5" t="s">
        <v>26</v>
      </c>
      <c r="B148" s="5" t="s">
        <v>284</v>
      </c>
      <c r="C148" s="5" t="s">
        <v>285</v>
      </c>
      <c r="D148" s="5" t="s">
        <v>286</v>
      </c>
      <c r="E148" s="5" t="s">
        <v>450</v>
      </c>
      <c r="F148" s="5">
        <v>95.0</v>
      </c>
      <c r="G148" s="5">
        <v>1.0</v>
      </c>
      <c r="I148" s="5">
        <v>0.0</v>
      </c>
      <c r="J148" s="5">
        <v>1.0</v>
      </c>
    </row>
    <row r="149">
      <c r="A149" s="5" t="s">
        <v>26</v>
      </c>
      <c r="B149" s="5" t="s">
        <v>284</v>
      </c>
      <c r="C149" s="5" t="s">
        <v>285</v>
      </c>
      <c r="D149" s="5" t="s">
        <v>338</v>
      </c>
      <c r="E149" s="5" t="s">
        <v>453</v>
      </c>
      <c r="F149" s="5">
        <v>98.0</v>
      </c>
      <c r="G149" s="5">
        <v>1.0</v>
      </c>
      <c r="I149" s="5">
        <v>2.0</v>
      </c>
      <c r="J149" s="5">
        <v>1.0</v>
      </c>
    </row>
    <row r="150">
      <c r="A150" s="5" t="s">
        <v>26</v>
      </c>
      <c r="B150" s="5" t="s">
        <v>284</v>
      </c>
      <c r="C150" s="5" t="s">
        <v>285</v>
      </c>
      <c r="D150" s="5" t="s">
        <v>338</v>
      </c>
      <c r="E150" s="5" t="s">
        <v>460</v>
      </c>
      <c r="F150" s="5">
        <v>95.0</v>
      </c>
      <c r="G150" s="5">
        <v>1.0</v>
      </c>
      <c r="I150" s="5">
        <v>2.0</v>
      </c>
      <c r="J150" s="5">
        <v>1.0</v>
      </c>
    </row>
    <row r="151">
      <c r="A151" s="5" t="s">
        <v>26</v>
      </c>
      <c r="B151" s="5" t="s">
        <v>284</v>
      </c>
      <c r="C151" s="5" t="s">
        <v>295</v>
      </c>
      <c r="D151" s="5" t="s">
        <v>332</v>
      </c>
      <c r="E151" s="5" t="s">
        <v>267</v>
      </c>
      <c r="F151" s="5">
        <v>98.0</v>
      </c>
      <c r="G151" s="5">
        <v>1.0</v>
      </c>
      <c r="I151" s="5">
        <v>0.0</v>
      </c>
      <c r="J151" s="5">
        <v>1.0</v>
      </c>
    </row>
    <row r="152">
      <c r="A152" s="5" t="s">
        <v>26</v>
      </c>
      <c r="B152" s="5" t="s">
        <v>284</v>
      </c>
      <c r="C152" s="5" t="s">
        <v>295</v>
      </c>
      <c r="D152" s="5" t="s">
        <v>332</v>
      </c>
      <c r="E152" s="5" t="s">
        <v>268</v>
      </c>
      <c r="F152" s="5">
        <v>95.0</v>
      </c>
      <c r="G152" s="5">
        <v>1.0</v>
      </c>
      <c r="I152" s="5">
        <v>0.0</v>
      </c>
      <c r="J152" s="5">
        <v>1.0</v>
      </c>
    </row>
    <row r="153">
      <c r="A153" s="5" t="s">
        <v>26</v>
      </c>
      <c r="B153" s="5" t="s">
        <v>284</v>
      </c>
      <c r="C153" s="5" t="s">
        <v>285</v>
      </c>
      <c r="D153" s="5" t="s">
        <v>347</v>
      </c>
      <c r="E153" s="5" t="s">
        <v>502</v>
      </c>
      <c r="F153" s="5">
        <v>98.0</v>
      </c>
      <c r="G153" s="5">
        <v>1.0</v>
      </c>
      <c r="I153" s="5">
        <v>1.0</v>
      </c>
      <c r="J153" s="5">
        <v>1.0</v>
      </c>
    </row>
    <row r="154">
      <c r="A154" s="5" t="s">
        <v>26</v>
      </c>
      <c r="B154" s="5" t="s">
        <v>284</v>
      </c>
      <c r="C154" s="5" t="s">
        <v>285</v>
      </c>
      <c r="D154" s="5" t="s">
        <v>347</v>
      </c>
      <c r="E154" s="5" t="s">
        <v>504</v>
      </c>
      <c r="F154" s="5">
        <v>95.0</v>
      </c>
      <c r="G154" s="5">
        <v>1.0</v>
      </c>
      <c r="I154" s="5">
        <v>1.0</v>
      </c>
      <c r="J154" s="5">
        <v>1.0</v>
      </c>
    </row>
    <row r="155">
      <c r="A155" s="5" t="s">
        <v>26</v>
      </c>
      <c r="B155" s="5" t="s">
        <v>284</v>
      </c>
      <c r="C155" s="5" t="s">
        <v>285</v>
      </c>
      <c r="D155" s="5" t="s">
        <v>286</v>
      </c>
      <c r="E155" s="5" t="s">
        <v>269</v>
      </c>
      <c r="F155" s="5">
        <v>98.0</v>
      </c>
      <c r="G155" s="5">
        <v>1.0</v>
      </c>
      <c r="I155" s="5">
        <v>0.0</v>
      </c>
      <c r="J155" s="5">
        <v>1.0</v>
      </c>
    </row>
    <row r="156">
      <c r="A156" s="5" t="s">
        <v>26</v>
      </c>
      <c r="B156" s="5" t="s">
        <v>284</v>
      </c>
      <c r="C156" s="5" t="s">
        <v>285</v>
      </c>
      <c r="D156" s="5" t="s">
        <v>286</v>
      </c>
      <c r="E156" s="5" t="s">
        <v>278</v>
      </c>
      <c r="F156" s="5">
        <v>95.0</v>
      </c>
      <c r="G156" s="5">
        <v>1.0</v>
      </c>
      <c r="I156" s="5">
        <v>0.0</v>
      </c>
      <c r="J156" s="5">
        <v>1.0</v>
      </c>
    </row>
    <row r="157">
      <c r="A157" s="5" t="s">
        <v>26</v>
      </c>
      <c r="B157" s="5" t="s">
        <v>284</v>
      </c>
      <c r="C157" s="5" t="s">
        <v>285</v>
      </c>
      <c r="D157" s="5" t="s">
        <v>286</v>
      </c>
      <c r="E157" s="5" t="s">
        <v>280</v>
      </c>
      <c r="F157" s="5">
        <v>98.0</v>
      </c>
      <c r="G157" s="5">
        <v>1.0</v>
      </c>
      <c r="I157" s="5">
        <v>0.0</v>
      </c>
      <c r="J157" s="5">
        <v>1.0</v>
      </c>
    </row>
    <row r="158">
      <c r="A158" s="5" t="s">
        <v>26</v>
      </c>
      <c r="B158" s="5" t="s">
        <v>284</v>
      </c>
      <c r="C158" s="5" t="s">
        <v>285</v>
      </c>
      <c r="D158" s="5" t="s">
        <v>286</v>
      </c>
      <c r="E158" s="5" t="s">
        <v>281</v>
      </c>
      <c r="F158" s="5">
        <v>95.0</v>
      </c>
      <c r="G158" s="5">
        <v>1.0</v>
      </c>
      <c r="I158" s="5">
        <v>0.0</v>
      </c>
      <c r="J158" s="5">
        <v>1.0</v>
      </c>
    </row>
    <row r="159">
      <c r="A159" s="5" t="s">
        <v>26</v>
      </c>
      <c r="B159" s="5" t="s">
        <v>518</v>
      </c>
      <c r="C159" s="5" t="s">
        <v>519</v>
      </c>
      <c r="D159" s="5" t="s">
        <v>523</v>
      </c>
      <c r="E159" s="5" t="s">
        <v>524</v>
      </c>
      <c r="F159" s="5">
        <v>46.0</v>
      </c>
      <c r="G159" s="5">
        <v>20.0</v>
      </c>
      <c r="I159" s="5">
        <v>4.0</v>
      </c>
      <c r="J159" s="5">
        <v>26.0</v>
      </c>
    </row>
    <row r="160">
      <c r="A160" s="5" t="s">
        <v>26</v>
      </c>
      <c r="B160" s="5" t="s">
        <v>518</v>
      </c>
      <c r="C160" s="5" t="s">
        <v>519</v>
      </c>
      <c r="D160" s="5" t="s">
        <v>523</v>
      </c>
      <c r="E160" s="5" t="s">
        <v>526</v>
      </c>
      <c r="F160" s="5">
        <v>55.0</v>
      </c>
      <c r="G160" s="5">
        <v>5.0</v>
      </c>
      <c r="I160" s="5">
        <v>15.0</v>
      </c>
      <c r="J160" s="5">
        <v>13.0</v>
      </c>
    </row>
    <row r="161">
      <c r="A161" s="5" t="s">
        <v>26</v>
      </c>
      <c r="B161" s="5" t="s">
        <v>518</v>
      </c>
      <c r="C161" s="5" t="s">
        <v>519</v>
      </c>
      <c r="D161" s="5" t="s">
        <v>527</v>
      </c>
      <c r="E161" s="5" t="s">
        <v>528</v>
      </c>
      <c r="F161" s="5">
        <v>52.0</v>
      </c>
      <c r="G161" s="5">
        <v>4.0</v>
      </c>
      <c r="I161" s="5">
        <v>15.0</v>
      </c>
      <c r="J161" s="5">
        <v>15.0</v>
      </c>
    </row>
    <row r="162">
      <c r="A162" s="5" t="s">
        <v>26</v>
      </c>
      <c r="B162" s="5" t="s">
        <v>518</v>
      </c>
      <c r="C162" s="5" t="s">
        <v>519</v>
      </c>
      <c r="D162" s="5" t="s">
        <v>530</v>
      </c>
      <c r="E162" s="5" t="s">
        <v>531</v>
      </c>
      <c r="F162" s="5">
        <v>70.0</v>
      </c>
      <c r="G162" s="5">
        <v>3.0</v>
      </c>
      <c r="I162" s="5">
        <v>5.0</v>
      </c>
      <c r="J162" s="5">
        <v>5.0</v>
      </c>
    </row>
    <row r="163">
      <c r="A163" s="5" t="s">
        <v>26</v>
      </c>
      <c r="B163" s="5" t="s">
        <v>518</v>
      </c>
      <c r="C163" s="5" t="s">
        <v>519</v>
      </c>
      <c r="D163" s="5" t="s">
        <v>523</v>
      </c>
      <c r="E163" s="5" t="s">
        <v>539</v>
      </c>
      <c r="F163" s="5">
        <v>73.0</v>
      </c>
      <c r="G163" s="5">
        <v>2.0</v>
      </c>
      <c r="I163" s="5">
        <v>5.0</v>
      </c>
      <c r="J163" s="5">
        <v>4.0</v>
      </c>
    </row>
    <row r="164">
      <c r="A164" s="5" t="s">
        <v>26</v>
      </c>
      <c r="B164" s="5" t="s">
        <v>518</v>
      </c>
      <c r="C164" s="5" t="s">
        <v>519</v>
      </c>
      <c r="D164" s="5" t="s">
        <v>540</v>
      </c>
      <c r="E164" s="5" t="s">
        <v>541</v>
      </c>
      <c r="F164" s="5">
        <v>69.0</v>
      </c>
      <c r="G164" s="5">
        <v>2.0</v>
      </c>
      <c r="I164" s="5">
        <v>10.0</v>
      </c>
      <c r="J164" s="5">
        <v>5.0</v>
      </c>
    </row>
    <row r="165">
      <c r="A165" s="5" t="s">
        <v>26</v>
      </c>
      <c r="B165" s="5" t="s">
        <v>518</v>
      </c>
      <c r="C165" s="5" t="s">
        <v>519</v>
      </c>
      <c r="D165" s="5" t="s">
        <v>543</v>
      </c>
      <c r="E165" s="5" t="s">
        <v>544</v>
      </c>
      <c r="F165" s="5">
        <v>71.0</v>
      </c>
      <c r="G165" s="5">
        <v>2.0</v>
      </c>
      <c r="I165" s="5">
        <v>5.0</v>
      </c>
      <c r="J165" s="5">
        <v>5.0</v>
      </c>
    </row>
    <row r="166">
      <c r="A166" s="5" t="s">
        <v>26</v>
      </c>
      <c r="B166" s="5" t="s">
        <v>518</v>
      </c>
      <c r="C166" s="5" t="s">
        <v>519</v>
      </c>
      <c r="D166" s="5" t="s">
        <v>527</v>
      </c>
      <c r="E166" s="5" t="s">
        <v>545</v>
      </c>
      <c r="F166" s="5">
        <v>66.0</v>
      </c>
      <c r="G166" s="5">
        <v>2.0</v>
      </c>
      <c r="I166" s="5">
        <v>10.0</v>
      </c>
      <c r="J166" s="5">
        <v>7.0</v>
      </c>
    </row>
    <row r="167">
      <c r="A167" s="5" t="s">
        <v>26</v>
      </c>
      <c r="B167" s="5" t="s">
        <v>518</v>
      </c>
      <c r="C167" s="5" t="s">
        <v>519</v>
      </c>
      <c r="D167" s="5" t="s">
        <v>523</v>
      </c>
      <c r="E167" s="5" t="s">
        <v>547</v>
      </c>
      <c r="F167" s="5">
        <v>69.0</v>
      </c>
      <c r="G167" s="5">
        <v>2.0</v>
      </c>
      <c r="I167" s="5">
        <v>10.0</v>
      </c>
      <c r="J167" s="5">
        <v>5.0</v>
      </c>
    </row>
    <row r="168">
      <c r="A168" s="5" t="s">
        <v>26</v>
      </c>
      <c r="B168" s="5" t="s">
        <v>518</v>
      </c>
      <c r="C168" s="5" t="s">
        <v>519</v>
      </c>
      <c r="D168" s="5" t="s">
        <v>548</v>
      </c>
      <c r="E168" s="5" t="s">
        <v>549</v>
      </c>
      <c r="F168" s="5">
        <v>70.0</v>
      </c>
      <c r="G168" s="5">
        <v>2.0</v>
      </c>
      <c r="I168" s="5">
        <v>9.0</v>
      </c>
      <c r="J168" s="5">
        <v>5.0</v>
      </c>
    </row>
    <row r="169">
      <c r="A169" s="5" t="s">
        <v>26</v>
      </c>
      <c r="B169" s="5" t="s">
        <v>518</v>
      </c>
      <c r="C169" s="5" t="s">
        <v>560</v>
      </c>
      <c r="D169" s="5" t="s">
        <v>561</v>
      </c>
      <c r="E169" s="5" t="s">
        <v>562</v>
      </c>
      <c r="F169" s="5">
        <v>100.0</v>
      </c>
      <c r="G169" s="5">
        <v>1.0</v>
      </c>
      <c r="I169" s="5">
        <v>1.0</v>
      </c>
      <c r="J169" s="5">
        <v>1.0</v>
      </c>
    </row>
    <row r="170">
      <c r="A170" s="5" t="s">
        <v>26</v>
      </c>
      <c r="B170" s="5" t="s">
        <v>518</v>
      </c>
      <c r="C170" s="5" t="s">
        <v>519</v>
      </c>
      <c r="D170" s="5" t="s">
        <v>563</v>
      </c>
      <c r="E170" s="5" t="s">
        <v>567</v>
      </c>
      <c r="F170" s="5">
        <v>83.0</v>
      </c>
      <c r="G170" s="5">
        <v>1.0</v>
      </c>
      <c r="I170" s="5">
        <v>3.0</v>
      </c>
      <c r="J170" s="5">
        <v>2.0</v>
      </c>
    </row>
    <row r="171">
      <c r="A171" s="5" t="s">
        <v>26</v>
      </c>
      <c r="B171" s="5" t="s">
        <v>518</v>
      </c>
      <c r="C171" s="5" t="s">
        <v>519</v>
      </c>
      <c r="D171" s="5" t="s">
        <v>527</v>
      </c>
      <c r="E171" s="5" t="s">
        <v>569</v>
      </c>
      <c r="F171" s="5">
        <v>100.0</v>
      </c>
      <c r="G171" s="5">
        <v>1.0</v>
      </c>
      <c r="I171" s="5">
        <v>1.0</v>
      </c>
      <c r="J171" s="5">
        <v>1.0</v>
      </c>
    </row>
    <row r="172">
      <c r="A172" s="5" t="s">
        <v>26</v>
      </c>
      <c r="B172" s="5" t="s">
        <v>518</v>
      </c>
      <c r="C172" s="5" t="s">
        <v>519</v>
      </c>
      <c r="D172" s="5" t="s">
        <v>563</v>
      </c>
      <c r="E172" s="5" t="s">
        <v>578</v>
      </c>
      <c r="F172" s="5">
        <v>98.0</v>
      </c>
      <c r="G172" s="5">
        <v>1.0</v>
      </c>
      <c r="I172" s="5">
        <v>0.0</v>
      </c>
      <c r="J172" s="5">
        <v>1.0</v>
      </c>
    </row>
    <row r="173">
      <c r="A173" s="5" t="s">
        <v>26</v>
      </c>
      <c r="B173" s="5" t="s">
        <v>518</v>
      </c>
      <c r="C173" s="5" t="s">
        <v>519</v>
      </c>
      <c r="D173" s="5" t="s">
        <v>563</v>
      </c>
      <c r="E173" s="5" t="s">
        <v>581</v>
      </c>
      <c r="F173" s="5">
        <v>95.0</v>
      </c>
      <c r="G173" s="5">
        <v>1.0</v>
      </c>
      <c r="I173" s="5">
        <v>0.0</v>
      </c>
      <c r="J173" s="5">
        <v>1.0</v>
      </c>
    </row>
    <row r="174">
      <c r="A174" s="5" t="s">
        <v>26</v>
      </c>
      <c r="B174" s="5" t="s">
        <v>518</v>
      </c>
      <c r="C174" s="5" t="s">
        <v>519</v>
      </c>
      <c r="D174" s="5" t="s">
        <v>540</v>
      </c>
      <c r="E174" s="5" t="s">
        <v>587</v>
      </c>
      <c r="F174" s="5">
        <v>100.0</v>
      </c>
      <c r="G174" s="5">
        <v>1.0</v>
      </c>
      <c r="I174" s="5">
        <v>1.0</v>
      </c>
      <c r="J174" s="5">
        <v>1.0</v>
      </c>
    </row>
    <row r="175">
      <c r="A175" s="5" t="s">
        <v>26</v>
      </c>
      <c r="B175" s="5" t="s">
        <v>518</v>
      </c>
      <c r="C175" s="5" t="s">
        <v>519</v>
      </c>
      <c r="D175" s="5" t="s">
        <v>548</v>
      </c>
      <c r="E175" s="5" t="s">
        <v>588</v>
      </c>
      <c r="F175" s="5">
        <v>100.0</v>
      </c>
      <c r="G175" s="5">
        <v>1.0</v>
      </c>
      <c r="I175" s="5">
        <v>1.0</v>
      </c>
      <c r="J175" s="5">
        <v>1.0</v>
      </c>
    </row>
    <row r="176">
      <c r="A176" s="5" t="s">
        <v>26</v>
      </c>
      <c r="B176" s="5" t="s">
        <v>518</v>
      </c>
      <c r="C176" s="5" t="s">
        <v>589</v>
      </c>
      <c r="D176" s="5" t="s">
        <v>590</v>
      </c>
      <c r="E176" s="5" t="s">
        <v>591</v>
      </c>
      <c r="F176" s="5">
        <v>100.0</v>
      </c>
      <c r="G176" s="5">
        <v>1.0</v>
      </c>
      <c r="I176" s="5">
        <v>2.0</v>
      </c>
      <c r="J176" s="5">
        <v>0.0</v>
      </c>
    </row>
    <row r="177">
      <c r="A177" s="5" t="s">
        <v>26</v>
      </c>
      <c r="B177" s="5" t="s">
        <v>518</v>
      </c>
      <c r="C177" s="5" t="s">
        <v>519</v>
      </c>
      <c r="D177" s="5" t="s">
        <v>530</v>
      </c>
      <c r="E177" s="5" t="s">
        <v>591</v>
      </c>
      <c r="F177" s="5">
        <v>91.0</v>
      </c>
      <c r="G177" s="5">
        <v>1.0</v>
      </c>
      <c r="I177" s="5">
        <v>2.0</v>
      </c>
      <c r="J177" s="5">
        <v>2.0</v>
      </c>
    </row>
    <row r="178">
      <c r="A178" s="5" t="s">
        <v>26</v>
      </c>
      <c r="B178" s="5" t="s">
        <v>518</v>
      </c>
      <c r="C178" s="5" t="s">
        <v>589</v>
      </c>
      <c r="D178" s="5" t="s">
        <v>592</v>
      </c>
      <c r="E178" s="5" t="s">
        <v>593</v>
      </c>
      <c r="F178" s="5">
        <v>100.0</v>
      </c>
      <c r="G178" s="5">
        <v>1.0</v>
      </c>
      <c r="I178" s="5">
        <v>2.0</v>
      </c>
      <c r="J178" s="5">
        <v>0.0</v>
      </c>
    </row>
    <row r="179">
      <c r="A179" s="5" t="s">
        <v>26</v>
      </c>
      <c r="B179" s="5" t="s">
        <v>518</v>
      </c>
      <c r="C179" s="5" t="s">
        <v>519</v>
      </c>
      <c r="D179" s="5" t="s">
        <v>543</v>
      </c>
      <c r="E179" s="5" t="s">
        <v>593</v>
      </c>
      <c r="F179" s="5">
        <v>91.0</v>
      </c>
      <c r="G179" s="5">
        <v>1.0</v>
      </c>
      <c r="I179" s="5">
        <v>2.0</v>
      </c>
      <c r="J179" s="5">
        <v>2.0</v>
      </c>
    </row>
    <row r="180">
      <c r="A180" s="5" t="s">
        <v>26</v>
      </c>
      <c r="B180" s="5" t="s">
        <v>518</v>
      </c>
      <c r="C180" s="5" t="s">
        <v>589</v>
      </c>
      <c r="D180" s="5" t="s">
        <v>590</v>
      </c>
      <c r="E180" s="5" t="s">
        <v>531</v>
      </c>
      <c r="F180" s="5">
        <v>100.0</v>
      </c>
      <c r="G180" s="5">
        <v>1.0</v>
      </c>
      <c r="I180" s="5">
        <v>1.0</v>
      </c>
      <c r="J180" s="5">
        <v>0.0</v>
      </c>
    </row>
    <row r="181">
      <c r="A181" s="5" t="s">
        <v>26</v>
      </c>
      <c r="B181" s="5" t="s">
        <v>518</v>
      </c>
      <c r="C181" s="5" t="s">
        <v>589</v>
      </c>
      <c r="D181" s="5" t="s">
        <v>598</v>
      </c>
      <c r="E181" s="5" t="s">
        <v>539</v>
      </c>
      <c r="F181" s="5">
        <v>100.0</v>
      </c>
      <c r="G181" s="5">
        <v>1.0</v>
      </c>
      <c r="I181" s="5">
        <v>1.0</v>
      </c>
      <c r="J181" s="5">
        <v>0.0</v>
      </c>
    </row>
    <row r="182">
      <c r="A182" s="5" t="s">
        <v>26</v>
      </c>
      <c r="B182" s="5" t="s">
        <v>518</v>
      </c>
      <c r="C182" s="5" t="s">
        <v>589</v>
      </c>
      <c r="D182" s="5" t="s">
        <v>601</v>
      </c>
      <c r="E182" s="5" t="s">
        <v>541</v>
      </c>
      <c r="F182" s="5">
        <v>100.0</v>
      </c>
      <c r="G182" s="5">
        <v>1.0</v>
      </c>
      <c r="I182" s="5">
        <v>2.0</v>
      </c>
      <c r="J182" s="5">
        <v>0.0</v>
      </c>
    </row>
    <row r="183">
      <c r="A183" s="5" t="s">
        <v>26</v>
      </c>
      <c r="B183" s="5" t="s">
        <v>518</v>
      </c>
      <c r="C183" s="5" t="s">
        <v>589</v>
      </c>
      <c r="D183" s="5" t="s">
        <v>592</v>
      </c>
      <c r="E183" s="5" t="s">
        <v>544</v>
      </c>
      <c r="F183" s="5">
        <v>100.0</v>
      </c>
      <c r="G183" s="5">
        <v>1.0</v>
      </c>
      <c r="I183" s="5">
        <v>1.0</v>
      </c>
      <c r="J183" s="5">
        <v>0.0</v>
      </c>
    </row>
    <row r="184">
      <c r="A184" s="5" t="s">
        <v>26</v>
      </c>
      <c r="B184" s="5" t="s">
        <v>518</v>
      </c>
      <c r="C184" s="5" t="s">
        <v>589</v>
      </c>
      <c r="D184" s="5" t="s">
        <v>598</v>
      </c>
      <c r="E184" s="5" t="s">
        <v>524</v>
      </c>
      <c r="F184" s="5">
        <v>100.0</v>
      </c>
      <c r="G184" s="5">
        <v>1.0</v>
      </c>
      <c r="I184" s="5">
        <v>2.0</v>
      </c>
      <c r="J184" s="5">
        <v>0.0</v>
      </c>
    </row>
    <row r="185">
      <c r="A185" s="5" t="s">
        <v>26</v>
      </c>
      <c r="B185" s="5" t="s">
        <v>518</v>
      </c>
      <c r="C185" s="5" t="s">
        <v>589</v>
      </c>
      <c r="D185" s="5" t="s">
        <v>606</v>
      </c>
      <c r="E185" s="5" t="s">
        <v>545</v>
      </c>
      <c r="F185" s="5">
        <v>100.0</v>
      </c>
      <c r="G185" s="5">
        <v>1.0</v>
      </c>
      <c r="I185" s="5">
        <v>2.0</v>
      </c>
      <c r="J185" s="5">
        <v>0.0</v>
      </c>
    </row>
    <row r="186">
      <c r="A186" s="5" t="s">
        <v>26</v>
      </c>
      <c r="B186" s="5" t="s">
        <v>518</v>
      </c>
      <c r="C186" s="5" t="s">
        <v>589</v>
      </c>
      <c r="D186" s="5" t="s">
        <v>598</v>
      </c>
      <c r="E186" s="5" t="s">
        <v>547</v>
      </c>
      <c r="F186" s="5">
        <v>100.0</v>
      </c>
      <c r="G186" s="5">
        <v>1.0</v>
      </c>
      <c r="I186" s="5">
        <v>3.0</v>
      </c>
      <c r="J186" s="5">
        <v>0.0</v>
      </c>
    </row>
    <row r="187">
      <c r="A187" s="5" t="s">
        <v>26</v>
      </c>
      <c r="B187" s="5" t="s">
        <v>518</v>
      </c>
      <c r="C187" s="5" t="s">
        <v>589</v>
      </c>
      <c r="D187" s="5" t="s">
        <v>598</v>
      </c>
      <c r="E187" s="5" t="s">
        <v>526</v>
      </c>
      <c r="F187" s="5">
        <v>100.0</v>
      </c>
      <c r="G187" s="5">
        <v>1.0</v>
      </c>
      <c r="I187" s="5">
        <v>1.0</v>
      </c>
      <c r="J187" s="5">
        <v>0.0</v>
      </c>
    </row>
    <row r="188">
      <c r="A188" s="5" t="s">
        <v>26</v>
      </c>
      <c r="B188" s="5" t="s">
        <v>518</v>
      </c>
      <c r="C188" s="5" t="s">
        <v>519</v>
      </c>
      <c r="D188" s="5" t="s">
        <v>523</v>
      </c>
      <c r="E188" s="5" t="s">
        <v>607</v>
      </c>
      <c r="F188" s="5">
        <v>74.0</v>
      </c>
      <c r="G188" s="5">
        <v>1.0</v>
      </c>
      <c r="I188" s="5">
        <v>3.0</v>
      </c>
      <c r="J188" s="5">
        <v>2.0</v>
      </c>
    </row>
    <row r="189">
      <c r="A189" s="5" t="s">
        <v>26</v>
      </c>
      <c r="B189" s="5" t="s">
        <v>518</v>
      </c>
      <c r="C189" s="5" t="s">
        <v>560</v>
      </c>
      <c r="D189" s="5" t="s">
        <v>561</v>
      </c>
      <c r="E189" s="5" t="s">
        <v>608</v>
      </c>
      <c r="F189" s="5">
        <v>65.0</v>
      </c>
      <c r="G189" s="5">
        <v>1.0</v>
      </c>
      <c r="I189" s="5">
        <v>16.0</v>
      </c>
      <c r="J189" s="5">
        <v>6.0</v>
      </c>
    </row>
    <row r="190">
      <c r="A190" s="5" t="s">
        <v>26</v>
      </c>
      <c r="B190" s="5" t="s">
        <v>518</v>
      </c>
      <c r="C190" s="5" t="s">
        <v>519</v>
      </c>
      <c r="D190" s="5" t="s">
        <v>530</v>
      </c>
      <c r="E190" s="5" t="s">
        <v>609</v>
      </c>
      <c r="F190" s="5">
        <v>68.0</v>
      </c>
      <c r="G190" s="5">
        <v>1.0</v>
      </c>
      <c r="I190" s="5">
        <v>3.0</v>
      </c>
      <c r="J190" s="5">
        <v>2.0</v>
      </c>
    </row>
    <row r="191">
      <c r="A191" s="5" t="s">
        <v>26</v>
      </c>
      <c r="B191" s="5" t="s">
        <v>518</v>
      </c>
      <c r="C191" s="5" t="s">
        <v>589</v>
      </c>
      <c r="D191" s="5" t="s">
        <v>598</v>
      </c>
      <c r="E191" s="5" t="s">
        <v>616</v>
      </c>
      <c r="F191" s="5">
        <v>100.0</v>
      </c>
      <c r="G191" s="5">
        <v>1.0</v>
      </c>
      <c r="I191" s="5">
        <v>1.0</v>
      </c>
      <c r="J191" s="5">
        <v>0.0</v>
      </c>
    </row>
    <row r="192">
      <c r="A192" s="5" t="s">
        <v>26</v>
      </c>
      <c r="B192" s="5" t="s">
        <v>518</v>
      </c>
      <c r="C192" s="5" t="s">
        <v>519</v>
      </c>
      <c r="D192" s="5" t="s">
        <v>523</v>
      </c>
      <c r="E192" s="5" t="s">
        <v>616</v>
      </c>
      <c r="F192" s="5">
        <v>100.0</v>
      </c>
      <c r="G192" s="5">
        <v>1.0</v>
      </c>
      <c r="I192" s="5">
        <v>1.0</v>
      </c>
      <c r="J192" s="5">
        <v>0.0</v>
      </c>
    </row>
    <row r="193">
      <c r="A193" s="5" t="s">
        <v>26</v>
      </c>
      <c r="B193" s="5" t="s">
        <v>518</v>
      </c>
      <c r="C193" s="5" t="s">
        <v>589</v>
      </c>
      <c r="D193" s="5" t="s">
        <v>606</v>
      </c>
      <c r="E193" s="5" t="s">
        <v>528</v>
      </c>
      <c r="F193" s="5">
        <v>100.0</v>
      </c>
      <c r="G193" s="5">
        <v>1.0</v>
      </c>
      <c r="I193" s="5">
        <v>2.0</v>
      </c>
      <c r="J193" s="5">
        <v>0.0</v>
      </c>
    </row>
    <row r="194">
      <c r="A194" s="5" t="s">
        <v>26</v>
      </c>
      <c r="B194" s="5" t="s">
        <v>518</v>
      </c>
      <c r="C194" s="5" t="s">
        <v>589</v>
      </c>
      <c r="D194" s="5" t="s">
        <v>598</v>
      </c>
      <c r="E194" s="5" t="s">
        <v>617</v>
      </c>
      <c r="F194" s="5">
        <v>100.0</v>
      </c>
      <c r="G194" s="5">
        <v>1.0</v>
      </c>
      <c r="I194" s="5">
        <v>2.0</v>
      </c>
      <c r="J194" s="5">
        <v>0.0</v>
      </c>
    </row>
    <row r="195">
      <c r="A195" s="5" t="s">
        <v>26</v>
      </c>
      <c r="B195" s="5" t="s">
        <v>518</v>
      </c>
      <c r="C195" s="5" t="s">
        <v>519</v>
      </c>
      <c r="D195" s="5" t="s">
        <v>523</v>
      </c>
      <c r="E195" s="5" t="s">
        <v>617</v>
      </c>
      <c r="F195" s="5">
        <v>100.0</v>
      </c>
      <c r="G195" s="5">
        <v>1.0</v>
      </c>
      <c r="I195" s="5">
        <v>2.0</v>
      </c>
      <c r="J195" s="5">
        <v>0.0</v>
      </c>
    </row>
    <row r="196">
      <c r="A196" s="5" t="s">
        <v>26</v>
      </c>
      <c r="B196" s="5" t="s">
        <v>518</v>
      </c>
      <c r="C196" s="5" t="s">
        <v>519</v>
      </c>
      <c r="D196" s="5" t="s">
        <v>543</v>
      </c>
      <c r="E196" s="5" t="s">
        <v>620</v>
      </c>
      <c r="F196" s="5">
        <v>76.0</v>
      </c>
      <c r="G196" s="5">
        <v>1.0</v>
      </c>
      <c r="I196" s="5">
        <v>3.0</v>
      </c>
      <c r="J196" s="5">
        <v>2.0</v>
      </c>
    </row>
    <row r="197">
      <c r="A197" s="5" t="s">
        <v>26</v>
      </c>
      <c r="B197" s="5" t="s">
        <v>622</v>
      </c>
      <c r="C197" s="5" t="s">
        <v>624</v>
      </c>
      <c r="D197" s="5" t="s">
        <v>625</v>
      </c>
      <c r="E197" s="5" t="s">
        <v>626</v>
      </c>
      <c r="F197" s="5">
        <v>55.0</v>
      </c>
      <c r="G197" s="5">
        <v>4.0</v>
      </c>
      <c r="I197" s="5">
        <v>9.0</v>
      </c>
      <c r="J197" s="5">
        <v>15.0</v>
      </c>
    </row>
    <row r="198">
      <c r="A198" s="5" t="s">
        <v>26</v>
      </c>
      <c r="B198" s="5" t="s">
        <v>622</v>
      </c>
      <c r="C198" s="5" t="s">
        <v>628</v>
      </c>
      <c r="D198" s="5" t="s">
        <v>629</v>
      </c>
      <c r="E198" s="5" t="s">
        <v>104</v>
      </c>
      <c r="F198" s="5">
        <v>73.0</v>
      </c>
      <c r="G198" s="5">
        <v>1.0</v>
      </c>
      <c r="I198" s="5">
        <v>9.0</v>
      </c>
      <c r="J198" s="5">
        <v>5.0</v>
      </c>
    </row>
    <row r="199">
      <c r="A199" s="5" t="s">
        <v>26</v>
      </c>
      <c r="B199" s="5" t="s">
        <v>622</v>
      </c>
      <c r="C199" s="101" t="s">
        <v>630</v>
      </c>
      <c r="D199" s="5" t="s">
        <v>632</v>
      </c>
      <c r="E199" s="5" t="s">
        <v>633</v>
      </c>
      <c r="F199" s="5">
        <v>87.0</v>
      </c>
      <c r="G199" s="5">
        <v>1.0</v>
      </c>
      <c r="I199" s="5">
        <v>0.0</v>
      </c>
      <c r="J199" s="5">
        <v>2.0</v>
      </c>
    </row>
    <row r="200">
      <c r="A200" s="5" t="s">
        <v>26</v>
      </c>
      <c r="B200" s="5" t="s">
        <v>622</v>
      </c>
      <c r="C200" s="101" t="s">
        <v>630</v>
      </c>
      <c r="D200" s="5" t="s">
        <v>632</v>
      </c>
      <c r="E200" s="5" t="s">
        <v>635</v>
      </c>
      <c r="F200" s="5">
        <v>87.0</v>
      </c>
      <c r="G200" s="5">
        <v>1.0</v>
      </c>
      <c r="I200" s="5">
        <v>0.0</v>
      </c>
      <c r="J200" s="5">
        <v>2.0</v>
      </c>
    </row>
    <row r="201">
      <c r="A201" s="5" t="s">
        <v>26</v>
      </c>
      <c r="B201" s="5" t="s">
        <v>622</v>
      </c>
      <c r="C201" s="5" t="s">
        <v>628</v>
      </c>
      <c r="D201" s="5" t="s">
        <v>110</v>
      </c>
      <c r="E201" s="5" t="s">
        <v>111</v>
      </c>
      <c r="F201" s="5">
        <v>100.0</v>
      </c>
      <c r="G201" s="5">
        <v>1.0</v>
      </c>
      <c r="I201" s="5">
        <v>0.0</v>
      </c>
      <c r="J201" s="5">
        <v>1.0</v>
      </c>
    </row>
    <row r="202">
      <c r="A202" s="5" t="s">
        <v>26</v>
      </c>
      <c r="B202" s="5" t="s">
        <v>622</v>
      </c>
      <c r="C202" s="5" t="s">
        <v>636</v>
      </c>
      <c r="D202" s="5" t="s">
        <v>637</v>
      </c>
      <c r="E202" s="5" t="s">
        <v>638</v>
      </c>
      <c r="F202" s="5">
        <v>98.0</v>
      </c>
      <c r="G202" s="5">
        <v>1.0</v>
      </c>
      <c r="I202" s="5">
        <v>0.0</v>
      </c>
      <c r="J202" s="5">
        <v>1.0</v>
      </c>
    </row>
    <row r="203">
      <c r="A203" s="5" t="s">
        <v>26</v>
      </c>
      <c r="B203" s="5" t="s">
        <v>622</v>
      </c>
      <c r="C203" s="5" t="s">
        <v>636</v>
      </c>
      <c r="D203" s="5" t="s">
        <v>637</v>
      </c>
      <c r="E203" s="5" t="s">
        <v>640</v>
      </c>
      <c r="F203" s="5">
        <v>95.0</v>
      </c>
      <c r="G203" s="5">
        <v>1.0</v>
      </c>
      <c r="I203" s="5">
        <v>0.0</v>
      </c>
      <c r="J203" s="5">
        <v>1.0</v>
      </c>
    </row>
    <row r="204">
      <c r="A204" s="5" t="s">
        <v>26</v>
      </c>
      <c r="B204" s="5" t="s">
        <v>622</v>
      </c>
      <c r="C204" s="101" t="s">
        <v>630</v>
      </c>
      <c r="D204" s="5" t="s">
        <v>632</v>
      </c>
      <c r="E204" s="5" t="s">
        <v>642</v>
      </c>
      <c r="F204" s="5">
        <v>100.0</v>
      </c>
      <c r="G204" s="5">
        <v>1.0</v>
      </c>
      <c r="I204" s="5">
        <v>0.0</v>
      </c>
      <c r="J204" s="5">
        <v>0.0</v>
      </c>
    </row>
    <row r="205">
      <c r="A205" s="5" t="s">
        <v>26</v>
      </c>
      <c r="B205" s="5" t="s">
        <v>622</v>
      </c>
      <c r="C205" s="101" t="s">
        <v>630</v>
      </c>
      <c r="D205" s="5" t="s">
        <v>643</v>
      </c>
      <c r="E205" s="5" t="s">
        <v>642</v>
      </c>
      <c r="F205" s="5">
        <v>91.0</v>
      </c>
      <c r="G205" s="5">
        <v>1.0</v>
      </c>
      <c r="I205" s="5">
        <v>0.0</v>
      </c>
      <c r="J205" s="5">
        <v>2.0</v>
      </c>
    </row>
    <row r="206">
      <c r="A206" s="5" t="s">
        <v>26</v>
      </c>
      <c r="B206" s="5" t="s">
        <v>622</v>
      </c>
      <c r="C206" s="101" t="s">
        <v>630</v>
      </c>
      <c r="D206" s="5" t="s">
        <v>645</v>
      </c>
      <c r="E206" s="5" t="s">
        <v>642</v>
      </c>
      <c r="F206" s="5">
        <v>86.0</v>
      </c>
      <c r="G206" s="5">
        <v>1.0</v>
      </c>
      <c r="I206" s="5">
        <v>1.0</v>
      </c>
      <c r="J206" s="5">
        <v>2.0</v>
      </c>
    </row>
    <row r="207">
      <c r="A207" s="5" t="s">
        <v>26</v>
      </c>
      <c r="B207" s="5" t="s">
        <v>622</v>
      </c>
      <c r="C207" s="5" t="s">
        <v>628</v>
      </c>
      <c r="D207" s="5" t="s">
        <v>145</v>
      </c>
      <c r="E207" s="5" t="s">
        <v>148</v>
      </c>
      <c r="F207" s="5">
        <v>100.0</v>
      </c>
      <c r="G207" s="5">
        <v>1.0</v>
      </c>
      <c r="I207" s="5">
        <v>0.0</v>
      </c>
      <c r="J207" s="5">
        <v>1.0</v>
      </c>
    </row>
    <row r="208">
      <c r="A208" s="5" t="s">
        <v>26</v>
      </c>
      <c r="B208" s="5" t="s">
        <v>622</v>
      </c>
      <c r="C208" s="5" t="s">
        <v>624</v>
      </c>
      <c r="D208" s="5" t="s">
        <v>625</v>
      </c>
      <c r="E208" s="5" t="s">
        <v>649</v>
      </c>
      <c r="F208" s="5">
        <v>91.0</v>
      </c>
      <c r="G208" s="5">
        <v>1.0</v>
      </c>
      <c r="I208" s="5">
        <v>1.0</v>
      </c>
      <c r="J208" s="5">
        <v>2.0</v>
      </c>
    </row>
    <row r="209">
      <c r="A209" s="5" t="s">
        <v>26</v>
      </c>
      <c r="B209" s="5" t="s">
        <v>622</v>
      </c>
      <c r="C209" s="5" t="s">
        <v>624</v>
      </c>
      <c r="D209" s="5" t="s">
        <v>650</v>
      </c>
      <c r="E209" s="5" t="s">
        <v>651</v>
      </c>
      <c r="F209" s="5">
        <v>100.0</v>
      </c>
      <c r="G209" s="5">
        <v>1.0</v>
      </c>
      <c r="I209" s="5">
        <v>1.0</v>
      </c>
      <c r="J209" s="5">
        <v>1.0</v>
      </c>
    </row>
    <row r="210">
      <c r="A210" s="5" t="s">
        <v>26</v>
      </c>
      <c r="B210" s="5" t="s">
        <v>622</v>
      </c>
      <c r="C210" s="5" t="s">
        <v>624</v>
      </c>
      <c r="D210" s="5" t="s">
        <v>650</v>
      </c>
      <c r="E210" s="5" t="s">
        <v>652</v>
      </c>
      <c r="F210" s="5">
        <v>89.0</v>
      </c>
      <c r="G210" s="5">
        <v>1.0</v>
      </c>
      <c r="I210" s="5">
        <v>2.0</v>
      </c>
      <c r="J210" s="5">
        <v>2.0</v>
      </c>
    </row>
    <row r="211">
      <c r="A211" s="5" t="s">
        <v>26</v>
      </c>
      <c r="B211" s="5" t="s">
        <v>622</v>
      </c>
      <c r="C211" s="5" t="s">
        <v>636</v>
      </c>
      <c r="D211" s="5" t="s">
        <v>637</v>
      </c>
      <c r="E211" s="5" t="s">
        <v>654</v>
      </c>
      <c r="F211" s="5">
        <v>98.0</v>
      </c>
      <c r="G211" s="5">
        <v>1.0</v>
      </c>
      <c r="I211" s="5">
        <v>0.0</v>
      </c>
      <c r="J211" s="5">
        <v>1.0</v>
      </c>
    </row>
    <row r="212">
      <c r="A212" s="5" t="s">
        <v>26</v>
      </c>
      <c r="B212" s="5" t="s">
        <v>622</v>
      </c>
      <c r="C212" s="5" t="s">
        <v>636</v>
      </c>
      <c r="D212" s="5" t="s">
        <v>637</v>
      </c>
      <c r="E212" s="5" t="s">
        <v>660</v>
      </c>
      <c r="F212" s="5">
        <v>95.0</v>
      </c>
      <c r="G212" s="5">
        <v>1.0</v>
      </c>
      <c r="I212" s="5">
        <v>0.0</v>
      </c>
      <c r="J212" s="5">
        <v>1.0</v>
      </c>
    </row>
    <row r="213">
      <c r="A213" s="5" t="s">
        <v>26</v>
      </c>
      <c r="B213" s="5" t="s">
        <v>622</v>
      </c>
      <c r="C213" s="101" t="s">
        <v>630</v>
      </c>
      <c r="D213" s="5" t="s">
        <v>663</v>
      </c>
      <c r="E213" s="5" t="s">
        <v>664</v>
      </c>
      <c r="F213" s="5">
        <v>100.0</v>
      </c>
      <c r="G213" s="5">
        <v>1.0</v>
      </c>
      <c r="I213" s="5">
        <v>0.0</v>
      </c>
      <c r="J213" s="5">
        <v>1.0</v>
      </c>
    </row>
    <row r="214">
      <c r="A214" s="5" t="s">
        <v>26</v>
      </c>
      <c r="B214" s="5" t="s">
        <v>622</v>
      </c>
      <c r="C214" s="5" t="s">
        <v>636</v>
      </c>
      <c r="D214" s="5" t="s">
        <v>637</v>
      </c>
      <c r="E214" s="5" t="s">
        <v>668</v>
      </c>
      <c r="F214" s="5">
        <v>100.0</v>
      </c>
      <c r="G214" s="5">
        <v>1.0</v>
      </c>
      <c r="I214" s="5">
        <v>0.0</v>
      </c>
      <c r="J214" s="5">
        <v>1.0</v>
      </c>
    </row>
    <row r="215">
      <c r="A215" s="5" t="s">
        <v>26</v>
      </c>
      <c r="B215" s="5" t="s">
        <v>622</v>
      </c>
      <c r="C215" s="5" t="s">
        <v>624</v>
      </c>
      <c r="D215" s="5" t="s">
        <v>625</v>
      </c>
      <c r="E215" s="5" t="s">
        <v>670</v>
      </c>
      <c r="F215" s="5">
        <v>100.0</v>
      </c>
      <c r="G215" s="5">
        <v>1.0</v>
      </c>
      <c r="I215" s="5">
        <v>1.0</v>
      </c>
      <c r="J215" s="5">
        <v>1.0</v>
      </c>
    </row>
    <row r="216">
      <c r="A216" s="5" t="s">
        <v>26</v>
      </c>
      <c r="B216" s="5" t="s">
        <v>622</v>
      </c>
      <c r="C216" s="101" t="s">
        <v>630</v>
      </c>
      <c r="D216" s="5" t="s">
        <v>645</v>
      </c>
      <c r="E216" s="5" t="s">
        <v>672</v>
      </c>
      <c r="F216" s="5">
        <v>84.0</v>
      </c>
      <c r="G216" s="5">
        <v>1.0</v>
      </c>
      <c r="I216" s="5">
        <v>3.0</v>
      </c>
      <c r="J216" s="5">
        <v>2.0</v>
      </c>
    </row>
    <row r="217">
      <c r="A217" s="5" t="s">
        <v>26</v>
      </c>
      <c r="B217" s="5" t="s">
        <v>622</v>
      </c>
      <c r="C217" s="5" t="s">
        <v>636</v>
      </c>
      <c r="D217" s="5" t="s">
        <v>673</v>
      </c>
      <c r="E217" s="5" t="s">
        <v>674</v>
      </c>
      <c r="F217" s="5">
        <v>100.0</v>
      </c>
      <c r="G217" s="5">
        <v>1.0</v>
      </c>
      <c r="I217" s="5">
        <v>0.0</v>
      </c>
      <c r="J217" s="5">
        <v>1.0</v>
      </c>
    </row>
    <row r="218">
      <c r="A218" s="5" t="s">
        <v>26</v>
      </c>
      <c r="B218" s="5" t="s">
        <v>622</v>
      </c>
      <c r="C218" s="101" t="s">
        <v>630</v>
      </c>
      <c r="D218" s="5" t="s">
        <v>645</v>
      </c>
      <c r="E218" s="5" t="s">
        <v>675</v>
      </c>
      <c r="F218" s="5">
        <v>100.0</v>
      </c>
      <c r="G218" s="5">
        <v>1.0</v>
      </c>
      <c r="I218" s="5">
        <v>0.0</v>
      </c>
      <c r="J218" s="5">
        <v>0.0</v>
      </c>
    </row>
    <row r="219">
      <c r="A219" s="5" t="s">
        <v>26</v>
      </c>
      <c r="B219" s="5" t="s">
        <v>622</v>
      </c>
      <c r="C219" s="5" t="s">
        <v>628</v>
      </c>
      <c r="D219" s="5" t="s">
        <v>184</v>
      </c>
      <c r="E219" s="5" t="s">
        <v>185</v>
      </c>
      <c r="F219" s="5">
        <v>82.0</v>
      </c>
      <c r="G219" s="5">
        <v>1.0</v>
      </c>
      <c r="I219" s="5">
        <v>5.0</v>
      </c>
      <c r="J219" s="5">
        <v>2.0</v>
      </c>
    </row>
    <row r="220">
      <c r="A220" s="5" t="s">
        <v>26</v>
      </c>
      <c r="B220" s="5" t="s">
        <v>622</v>
      </c>
      <c r="C220" s="5" t="s">
        <v>628</v>
      </c>
      <c r="D220" s="5" t="s">
        <v>110</v>
      </c>
      <c r="E220" s="5" t="s">
        <v>189</v>
      </c>
      <c r="F220" s="5">
        <v>100.0</v>
      </c>
      <c r="G220" s="5">
        <v>1.0</v>
      </c>
      <c r="I220" s="5">
        <v>1.0</v>
      </c>
      <c r="J220" s="5">
        <v>0.0</v>
      </c>
    </row>
    <row r="221">
      <c r="A221" s="5" t="s">
        <v>26</v>
      </c>
      <c r="B221" s="5" t="s">
        <v>622</v>
      </c>
      <c r="C221" s="5" t="s">
        <v>628</v>
      </c>
      <c r="D221" s="5" t="s">
        <v>145</v>
      </c>
      <c r="E221" s="5" t="s">
        <v>229</v>
      </c>
      <c r="F221" s="5">
        <v>94.0</v>
      </c>
      <c r="G221" s="5">
        <v>1.0</v>
      </c>
      <c r="I221" s="5">
        <v>2.0</v>
      </c>
      <c r="J221" s="5">
        <v>1.0</v>
      </c>
    </row>
    <row r="222">
      <c r="A222" s="5" t="s">
        <v>26</v>
      </c>
      <c r="B222" s="5" t="s">
        <v>622</v>
      </c>
      <c r="C222" s="5" t="s">
        <v>628</v>
      </c>
      <c r="D222" s="5" t="s">
        <v>230</v>
      </c>
      <c r="E222" s="5" t="s">
        <v>231</v>
      </c>
      <c r="F222" s="5">
        <v>82.0</v>
      </c>
      <c r="G222" s="5">
        <v>1.0</v>
      </c>
      <c r="I222" s="5">
        <v>4.0</v>
      </c>
      <c r="J222" s="5">
        <v>2.0</v>
      </c>
    </row>
    <row r="223">
      <c r="A223" s="5" t="s">
        <v>26</v>
      </c>
      <c r="B223" s="5" t="s">
        <v>622</v>
      </c>
      <c r="C223" s="5" t="s">
        <v>628</v>
      </c>
      <c r="D223" s="5" t="s">
        <v>230</v>
      </c>
      <c r="E223" s="5" t="s">
        <v>233</v>
      </c>
      <c r="F223" s="5">
        <v>100.0</v>
      </c>
      <c r="G223" s="5">
        <v>1.0</v>
      </c>
      <c r="I223" s="5">
        <v>0.0</v>
      </c>
      <c r="J223" s="5">
        <v>1.0</v>
      </c>
    </row>
    <row r="224">
      <c r="A224" s="5" t="s">
        <v>26</v>
      </c>
      <c r="B224" s="5" t="s">
        <v>622</v>
      </c>
      <c r="C224" s="101" t="s">
        <v>630</v>
      </c>
      <c r="D224" s="5" t="s">
        <v>643</v>
      </c>
      <c r="E224" s="5" t="s">
        <v>685</v>
      </c>
      <c r="F224" s="5">
        <v>98.0</v>
      </c>
      <c r="G224" s="5">
        <v>1.0</v>
      </c>
      <c r="I224" s="5">
        <v>1.0</v>
      </c>
      <c r="J224" s="5">
        <v>1.0</v>
      </c>
    </row>
    <row r="225">
      <c r="A225" s="5" t="s">
        <v>26</v>
      </c>
      <c r="B225" s="5" t="s">
        <v>622</v>
      </c>
      <c r="C225" s="101" t="s">
        <v>630</v>
      </c>
      <c r="D225" s="5" t="s">
        <v>663</v>
      </c>
      <c r="E225" s="5" t="s">
        <v>687</v>
      </c>
      <c r="F225" s="5">
        <v>87.0</v>
      </c>
      <c r="G225" s="5">
        <v>1.0</v>
      </c>
      <c r="I225" s="5">
        <v>1.0</v>
      </c>
      <c r="J225" s="5">
        <v>2.0</v>
      </c>
    </row>
    <row r="226">
      <c r="A226" s="5" t="s">
        <v>26</v>
      </c>
      <c r="B226" s="5" t="s">
        <v>622</v>
      </c>
      <c r="C226" s="5" t="s">
        <v>636</v>
      </c>
      <c r="D226" s="5" t="s">
        <v>673</v>
      </c>
      <c r="E226" s="5" t="s">
        <v>695</v>
      </c>
      <c r="F226" s="5">
        <v>98.0</v>
      </c>
      <c r="G226" s="5">
        <v>1.0</v>
      </c>
      <c r="I226" s="5">
        <v>0.0</v>
      </c>
      <c r="J226" s="5">
        <v>1.0</v>
      </c>
    </row>
    <row r="227">
      <c r="A227" s="5" t="s">
        <v>26</v>
      </c>
      <c r="B227" s="5" t="s">
        <v>622</v>
      </c>
      <c r="C227" s="5" t="s">
        <v>636</v>
      </c>
      <c r="D227" s="5" t="s">
        <v>673</v>
      </c>
      <c r="E227" s="5" t="s">
        <v>699</v>
      </c>
      <c r="F227" s="5">
        <v>95.0</v>
      </c>
      <c r="G227" s="5">
        <v>1.0</v>
      </c>
      <c r="I227" s="5">
        <v>0.0</v>
      </c>
      <c r="J227" s="5">
        <v>1.0</v>
      </c>
    </row>
    <row r="228">
      <c r="A228" s="5" t="s">
        <v>26</v>
      </c>
      <c r="B228" s="5" t="s">
        <v>622</v>
      </c>
      <c r="C228" s="5" t="s">
        <v>628</v>
      </c>
      <c r="D228" s="5" t="s">
        <v>629</v>
      </c>
      <c r="E228" s="5" t="s">
        <v>701</v>
      </c>
      <c r="F228" s="5">
        <v>100.0</v>
      </c>
      <c r="G228" s="5">
        <v>1.0</v>
      </c>
      <c r="I228" s="5">
        <v>1.0</v>
      </c>
      <c r="J228" s="5">
        <v>1.0</v>
      </c>
    </row>
    <row r="229">
      <c r="A229" s="5" t="s">
        <v>26</v>
      </c>
      <c r="B229" s="5" t="s">
        <v>702</v>
      </c>
      <c r="C229" s="5" t="s">
        <v>703</v>
      </c>
      <c r="D229" s="5" t="s">
        <v>704</v>
      </c>
      <c r="E229" s="5" t="s">
        <v>707</v>
      </c>
      <c r="F229" s="5">
        <v>100.0</v>
      </c>
      <c r="G229" s="5">
        <v>1.0</v>
      </c>
      <c r="I229" s="5">
        <v>0.0</v>
      </c>
      <c r="J229" s="5">
        <v>1.0</v>
      </c>
    </row>
    <row r="230">
      <c r="A230" s="5" t="s">
        <v>26</v>
      </c>
      <c r="B230" s="5" t="s">
        <v>702</v>
      </c>
      <c r="C230" s="5" t="s">
        <v>703</v>
      </c>
      <c r="D230" s="5" t="s">
        <v>716</v>
      </c>
      <c r="E230" s="5" t="s">
        <v>718</v>
      </c>
      <c r="F230" s="5">
        <v>100.0</v>
      </c>
      <c r="G230" s="5">
        <v>1.0</v>
      </c>
      <c r="I230" s="5">
        <v>0.0</v>
      </c>
      <c r="J230" s="5">
        <v>1.0</v>
      </c>
    </row>
    <row r="231">
      <c r="A231" s="5" t="s">
        <v>26</v>
      </c>
      <c r="B231" s="5" t="s">
        <v>702</v>
      </c>
      <c r="C231" s="5" t="s">
        <v>703</v>
      </c>
      <c r="D231" s="5" t="s">
        <v>719</v>
      </c>
      <c r="E231" s="5" t="s">
        <v>720</v>
      </c>
      <c r="F231" s="5">
        <v>100.0</v>
      </c>
      <c r="G231" s="5">
        <v>1.0</v>
      </c>
      <c r="I231" s="5">
        <v>0.0</v>
      </c>
      <c r="J231" s="5">
        <v>1.0</v>
      </c>
    </row>
    <row r="232">
      <c r="A232" s="5" t="s">
        <v>26</v>
      </c>
      <c r="B232" s="5" t="s">
        <v>702</v>
      </c>
      <c r="C232" s="5" t="s">
        <v>703</v>
      </c>
      <c r="D232" s="5" t="s">
        <v>721</v>
      </c>
      <c r="E232" s="5" t="s">
        <v>722</v>
      </c>
      <c r="F232" s="5">
        <v>100.0</v>
      </c>
      <c r="G232" s="5">
        <v>1.0</v>
      </c>
      <c r="I232" s="5">
        <v>0.0</v>
      </c>
      <c r="J232" s="5">
        <v>1.0</v>
      </c>
    </row>
    <row r="233">
      <c r="A233" s="5" t="s">
        <v>26</v>
      </c>
      <c r="B233" s="5" t="s">
        <v>702</v>
      </c>
      <c r="C233" s="5" t="s">
        <v>703</v>
      </c>
      <c r="D233" s="5" t="s">
        <v>724</v>
      </c>
      <c r="E233" s="5" t="s">
        <v>402</v>
      </c>
      <c r="F233" s="5">
        <v>100.0</v>
      </c>
      <c r="G233" s="5">
        <v>1.0</v>
      </c>
      <c r="I233" s="5">
        <v>0.0</v>
      </c>
      <c r="J233" s="5">
        <v>1.0</v>
      </c>
    </row>
    <row r="234">
      <c r="A234" s="5" t="s">
        <v>26</v>
      </c>
      <c r="B234" s="5" t="s">
        <v>725</v>
      </c>
      <c r="C234" s="5" t="s">
        <v>729</v>
      </c>
      <c r="D234" s="5" t="s">
        <v>730</v>
      </c>
      <c r="E234" s="5" t="s">
        <v>731</v>
      </c>
      <c r="F234" s="5">
        <v>55.0</v>
      </c>
      <c r="G234" s="5">
        <v>5.0</v>
      </c>
      <c r="I234" s="5">
        <v>22.0</v>
      </c>
      <c r="J234" s="5">
        <v>12.0</v>
      </c>
    </row>
    <row r="235">
      <c r="A235" s="5" t="s">
        <v>26</v>
      </c>
      <c r="B235" s="5" t="s">
        <v>725</v>
      </c>
      <c r="C235" s="5" t="s">
        <v>729</v>
      </c>
      <c r="D235" s="5" t="s">
        <v>735</v>
      </c>
      <c r="E235" s="5" t="s">
        <v>736</v>
      </c>
      <c r="F235" s="5">
        <v>62.0</v>
      </c>
      <c r="G235" s="5">
        <v>3.0</v>
      </c>
      <c r="I235" s="5">
        <v>21.0</v>
      </c>
      <c r="J235" s="5">
        <v>7.0</v>
      </c>
    </row>
    <row r="236">
      <c r="A236" s="5" t="s">
        <v>26</v>
      </c>
      <c r="B236" s="5" t="s">
        <v>725</v>
      </c>
      <c r="C236" s="5" t="s">
        <v>729</v>
      </c>
      <c r="D236" s="5" t="s">
        <v>735</v>
      </c>
      <c r="E236" s="5" t="s">
        <v>737</v>
      </c>
      <c r="F236" s="5">
        <v>60.0</v>
      </c>
      <c r="G236" s="5">
        <v>3.0</v>
      </c>
      <c r="I236" s="5">
        <v>19.0</v>
      </c>
      <c r="J236" s="5">
        <v>8.0</v>
      </c>
    </row>
    <row r="237">
      <c r="A237" s="5" t="s">
        <v>26</v>
      </c>
      <c r="B237" s="5" t="s">
        <v>725</v>
      </c>
      <c r="C237" s="5" t="s">
        <v>729</v>
      </c>
      <c r="D237" s="5" t="s">
        <v>730</v>
      </c>
      <c r="E237" s="5" t="s">
        <v>738</v>
      </c>
      <c r="F237" s="5">
        <v>100.0</v>
      </c>
      <c r="G237" s="5">
        <v>1.0</v>
      </c>
      <c r="I237" s="5">
        <v>0.0</v>
      </c>
      <c r="J237" s="5">
        <v>1.0</v>
      </c>
    </row>
    <row r="238">
      <c r="A238" s="5" t="s">
        <v>26</v>
      </c>
      <c r="B238" s="5" t="s">
        <v>725</v>
      </c>
      <c r="C238" s="5" t="s">
        <v>739</v>
      </c>
      <c r="D238" s="5" t="s">
        <v>740</v>
      </c>
      <c r="E238" s="5" t="s">
        <v>741</v>
      </c>
      <c r="F238" s="5">
        <v>100.0</v>
      </c>
      <c r="G238" s="5">
        <v>1.0</v>
      </c>
      <c r="I238" s="5">
        <v>0.0</v>
      </c>
      <c r="J238" s="5">
        <v>1.0</v>
      </c>
    </row>
    <row r="239">
      <c r="A239" s="5" t="s">
        <v>26</v>
      </c>
      <c r="B239" s="5" t="s">
        <v>725</v>
      </c>
      <c r="C239" s="5" t="s">
        <v>739</v>
      </c>
      <c r="D239" s="5" t="s">
        <v>748</v>
      </c>
      <c r="E239" s="5" t="s">
        <v>749</v>
      </c>
      <c r="F239" s="5">
        <v>100.0</v>
      </c>
      <c r="G239" s="5">
        <v>1.0</v>
      </c>
      <c r="I239" s="5">
        <v>0.0</v>
      </c>
      <c r="J239" s="5">
        <v>1.0</v>
      </c>
    </row>
    <row r="240">
      <c r="A240" s="5" t="s">
        <v>26</v>
      </c>
      <c r="B240" s="5" t="s">
        <v>725</v>
      </c>
      <c r="C240" s="5" t="s">
        <v>739</v>
      </c>
      <c r="D240" s="5" t="s">
        <v>748</v>
      </c>
      <c r="E240" s="5" t="s">
        <v>751</v>
      </c>
      <c r="F240" s="5">
        <v>82.0</v>
      </c>
      <c r="G240" s="5">
        <v>1.0</v>
      </c>
      <c r="I240" s="5">
        <v>6.0</v>
      </c>
      <c r="J240" s="5">
        <v>2.0</v>
      </c>
    </row>
    <row r="241">
      <c r="A241" s="5" t="s">
        <v>26</v>
      </c>
      <c r="B241" s="5" t="s">
        <v>725</v>
      </c>
      <c r="C241" s="5" t="s">
        <v>739</v>
      </c>
      <c r="D241" s="5" t="s">
        <v>752</v>
      </c>
      <c r="E241" s="5" t="s">
        <v>753</v>
      </c>
      <c r="F241" s="5">
        <v>100.0</v>
      </c>
      <c r="G241" s="5">
        <v>1.0</v>
      </c>
      <c r="I241" s="5">
        <v>1.0</v>
      </c>
      <c r="J241" s="5">
        <v>0.0</v>
      </c>
    </row>
    <row r="242">
      <c r="A242" s="5" t="s">
        <v>26</v>
      </c>
      <c r="B242" s="5" t="s">
        <v>725</v>
      </c>
      <c r="C242" s="5" t="s">
        <v>739</v>
      </c>
      <c r="D242" s="5" t="s">
        <v>752</v>
      </c>
      <c r="E242" s="5" t="s">
        <v>755</v>
      </c>
      <c r="F242" s="5">
        <v>72.0</v>
      </c>
      <c r="G242" s="5">
        <v>1.0</v>
      </c>
      <c r="I242" s="5">
        <v>6.0</v>
      </c>
      <c r="J242" s="5">
        <v>5.0</v>
      </c>
    </row>
    <row r="243">
      <c r="A243" s="5" t="s">
        <v>26</v>
      </c>
      <c r="B243" s="5" t="s">
        <v>725</v>
      </c>
      <c r="C243" s="5" t="s">
        <v>739</v>
      </c>
      <c r="D243" s="5" t="s">
        <v>756</v>
      </c>
      <c r="E243" s="5" t="s">
        <v>757</v>
      </c>
      <c r="F243" s="5">
        <v>100.0</v>
      </c>
      <c r="G243" s="5">
        <v>1.0</v>
      </c>
      <c r="I243" s="5">
        <v>1.0</v>
      </c>
      <c r="J243" s="5">
        <v>0.0</v>
      </c>
    </row>
    <row r="244">
      <c r="A244" s="5" t="s">
        <v>26</v>
      </c>
      <c r="B244" s="5" t="s">
        <v>725</v>
      </c>
      <c r="C244" s="5" t="s">
        <v>739</v>
      </c>
      <c r="D244" s="5" t="s">
        <v>756</v>
      </c>
      <c r="E244" s="5" t="s">
        <v>758</v>
      </c>
      <c r="F244" s="5">
        <v>100.0</v>
      </c>
      <c r="G244" s="5">
        <v>1.0</v>
      </c>
      <c r="I244" s="5">
        <v>1.0</v>
      </c>
      <c r="J244" s="5">
        <v>0.0</v>
      </c>
    </row>
    <row r="245">
      <c r="A245" s="5" t="s">
        <v>26</v>
      </c>
      <c r="B245" s="5" t="s">
        <v>725</v>
      </c>
      <c r="C245" s="5" t="s">
        <v>739</v>
      </c>
      <c r="D245" s="5" t="s">
        <v>759</v>
      </c>
      <c r="E245" s="5" t="s">
        <v>760</v>
      </c>
      <c r="F245" s="5">
        <v>100.0</v>
      </c>
      <c r="G245" s="5">
        <v>1.0</v>
      </c>
      <c r="I245" s="5">
        <v>1.0</v>
      </c>
      <c r="J245" s="5">
        <v>0.0</v>
      </c>
    </row>
    <row r="246">
      <c r="A246" s="5" t="s">
        <v>26</v>
      </c>
      <c r="B246" s="5" t="s">
        <v>725</v>
      </c>
      <c r="C246" s="5" t="s">
        <v>739</v>
      </c>
      <c r="D246" s="5" t="s">
        <v>759</v>
      </c>
      <c r="E246" s="5" t="s">
        <v>762</v>
      </c>
      <c r="F246" s="5">
        <v>100.0</v>
      </c>
      <c r="G246" s="5">
        <v>1.0</v>
      </c>
      <c r="I246" s="5">
        <v>1.0</v>
      </c>
      <c r="J246" s="5">
        <v>0.0</v>
      </c>
    </row>
    <row r="247">
      <c r="A247" s="5" t="s">
        <v>26</v>
      </c>
      <c r="B247" s="5" t="s">
        <v>725</v>
      </c>
      <c r="C247" s="5" t="s">
        <v>729</v>
      </c>
      <c r="D247" s="5" t="s">
        <v>735</v>
      </c>
      <c r="E247" s="5" t="s">
        <v>763</v>
      </c>
      <c r="F247" s="5">
        <v>73.0</v>
      </c>
      <c r="G247" s="5">
        <v>1.0</v>
      </c>
      <c r="I247" s="5">
        <v>1.0</v>
      </c>
      <c r="J247" s="5">
        <v>3.0</v>
      </c>
    </row>
    <row r="248">
      <c r="A248" s="5" t="s">
        <v>26</v>
      </c>
      <c r="B248" s="5" t="s">
        <v>725</v>
      </c>
      <c r="C248" s="5" t="s">
        <v>739</v>
      </c>
      <c r="D248" s="5" t="s">
        <v>752</v>
      </c>
      <c r="E248" s="5" t="s">
        <v>764</v>
      </c>
      <c r="F248" s="5">
        <v>100.0</v>
      </c>
      <c r="G248" s="5">
        <v>1.0</v>
      </c>
      <c r="I248" s="5">
        <v>0.0</v>
      </c>
      <c r="J248" s="5">
        <v>1.0</v>
      </c>
    </row>
    <row r="249">
      <c r="A249" s="5" t="s">
        <v>26</v>
      </c>
      <c r="B249" s="5" t="s">
        <v>725</v>
      </c>
      <c r="C249" s="5" t="s">
        <v>739</v>
      </c>
      <c r="D249" s="5" t="s">
        <v>756</v>
      </c>
      <c r="E249" s="5" t="s">
        <v>769</v>
      </c>
      <c r="F249" s="5">
        <v>100.0</v>
      </c>
      <c r="G249" s="5">
        <v>1.0</v>
      </c>
      <c r="I249" s="5">
        <v>0.0</v>
      </c>
      <c r="J249" s="5">
        <v>1.0</v>
      </c>
    </row>
    <row r="250">
      <c r="A250" s="5" t="s">
        <v>26</v>
      </c>
      <c r="B250" s="5" t="s">
        <v>725</v>
      </c>
      <c r="C250" s="5" t="s">
        <v>739</v>
      </c>
      <c r="D250" s="5" t="s">
        <v>748</v>
      </c>
      <c r="E250" s="5" t="s">
        <v>771</v>
      </c>
      <c r="F250" s="5">
        <v>75.0</v>
      </c>
      <c r="G250" s="5">
        <v>1.0</v>
      </c>
      <c r="I250" s="5">
        <v>4.0</v>
      </c>
      <c r="J250" s="5">
        <v>2.0</v>
      </c>
    </row>
    <row r="251">
      <c r="A251" s="5" t="s">
        <v>26</v>
      </c>
      <c r="B251" s="5" t="s">
        <v>725</v>
      </c>
      <c r="C251" s="5" t="s">
        <v>739</v>
      </c>
      <c r="D251" s="5" t="s">
        <v>752</v>
      </c>
      <c r="E251" s="5" t="s">
        <v>781</v>
      </c>
      <c r="F251" s="5">
        <v>100.0</v>
      </c>
      <c r="G251" s="5">
        <v>1.0</v>
      </c>
      <c r="I251" s="5">
        <v>1.0</v>
      </c>
      <c r="J251" s="5">
        <v>0.0</v>
      </c>
    </row>
    <row r="252">
      <c r="A252" s="5" t="s">
        <v>26</v>
      </c>
      <c r="B252" s="5" t="s">
        <v>725</v>
      </c>
      <c r="C252" s="5" t="s">
        <v>739</v>
      </c>
      <c r="D252" s="5" t="s">
        <v>752</v>
      </c>
      <c r="E252" s="5" t="s">
        <v>782</v>
      </c>
      <c r="F252" s="5">
        <v>100.0</v>
      </c>
      <c r="G252" s="5">
        <v>1.0</v>
      </c>
      <c r="I252" s="5">
        <v>1.0</v>
      </c>
      <c r="J252" s="5">
        <v>0.0</v>
      </c>
    </row>
    <row r="253">
      <c r="A253" s="5" t="s">
        <v>26</v>
      </c>
      <c r="B253" s="5" t="s">
        <v>725</v>
      </c>
      <c r="C253" s="5" t="s">
        <v>739</v>
      </c>
      <c r="D253" s="5" t="s">
        <v>759</v>
      </c>
      <c r="E253" s="5" t="s">
        <v>783</v>
      </c>
      <c r="F253" s="5">
        <v>100.0</v>
      </c>
      <c r="G253" s="5">
        <v>1.0</v>
      </c>
      <c r="I253" s="5">
        <v>0.0</v>
      </c>
      <c r="J253" s="5">
        <v>1.0</v>
      </c>
    </row>
    <row r="254">
      <c r="A254" s="5" t="s">
        <v>26</v>
      </c>
      <c r="B254" s="5" t="s">
        <v>725</v>
      </c>
      <c r="C254" s="5" t="s">
        <v>739</v>
      </c>
      <c r="D254" s="5" t="s">
        <v>740</v>
      </c>
      <c r="E254" s="5" t="s">
        <v>790</v>
      </c>
      <c r="F254" s="5">
        <v>94.0</v>
      </c>
      <c r="G254" s="5">
        <v>1.0</v>
      </c>
      <c r="I254" s="5">
        <v>3.0</v>
      </c>
      <c r="J254" s="5">
        <v>1.0</v>
      </c>
    </row>
    <row r="255">
      <c r="A255" s="5" t="s">
        <v>26</v>
      </c>
      <c r="B255" s="5" t="s">
        <v>725</v>
      </c>
      <c r="C255" s="5" t="s">
        <v>739</v>
      </c>
      <c r="D255" s="5" t="s">
        <v>748</v>
      </c>
      <c r="E255" s="5" t="s">
        <v>790</v>
      </c>
      <c r="F255" s="5">
        <v>94.0</v>
      </c>
      <c r="G255" s="5">
        <v>1.0</v>
      </c>
      <c r="I255" s="5">
        <v>3.0</v>
      </c>
      <c r="J255" s="5">
        <v>1.0</v>
      </c>
    </row>
    <row r="256">
      <c r="A256" s="5" t="s">
        <v>26</v>
      </c>
      <c r="B256" s="5" t="s">
        <v>725</v>
      </c>
      <c r="C256" s="5" t="s">
        <v>739</v>
      </c>
      <c r="D256" s="5" t="s">
        <v>752</v>
      </c>
      <c r="E256" s="5" t="s">
        <v>790</v>
      </c>
      <c r="F256" s="5">
        <v>94.0</v>
      </c>
      <c r="G256" s="5">
        <v>1.0</v>
      </c>
      <c r="I256" s="5">
        <v>3.0</v>
      </c>
      <c r="J256" s="5">
        <v>1.0</v>
      </c>
    </row>
    <row r="257">
      <c r="A257" s="5" t="s">
        <v>26</v>
      </c>
      <c r="B257" s="5" t="s">
        <v>725</v>
      </c>
      <c r="C257" s="5" t="s">
        <v>739</v>
      </c>
      <c r="D257" s="5" t="s">
        <v>756</v>
      </c>
      <c r="E257" s="5" t="s">
        <v>790</v>
      </c>
      <c r="F257" s="5">
        <v>94.0</v>
      </c>
      <c r="G257" s="5">
        <v>1.0</v>
      </c>
      <c r="I257" s="5">
        <v>3.0</v>
      </c>
      <c r="J257" s="5">
        <v>1.0</v>
      </c>
    </row>
    <row r="258">
      <c r="A258" s="5" t="s">
        <v>26</v>
      </c>
      <c r="B258" s="5" t="s">
        <v>725</v>
      </c>
      <c r="C258" s="5" t="s">
        <v>739</v>
      </c>
      <c r="D258" s="5" t="s">
        <v>759</v>
      </c>
      <c r="E258" s="5" t="s">
        <v>790</v>
      </c>
      <c r="F258" s="5">
        <v>94.0</v>
      </c>
      <c r="G258" s="5">
        <v>1.0</v>
      </c>
      <c r="I258" s="5">
        <v>3.0</v>
      </c>
      <c r="J258" s="5">
        <v>1.0</v>
      </c>
    </row>
    <row r="259">
      <c r="A259" s="5" t="s">
        <v>26</v>
      </c>
      <c r="B259" s="5" t="s">
        <v>725</v>
      </c>
      <c r="C259" s="5" t="s">
        <v>729</v>
      </c>
      <c r="D259" s="5" t="s">
        <v>730</v>
      </c>
      <c r="E259" s="5" t="s">
        <v>790</v>
      </c>
      <c r="F259" s="5">
        <v>92.0</v>
      </c>
      <c r="G259" s="5">
        <v>1.0</v>
      </c>
      <c r="I259" s="5">
        <v>3.0</v>
      </c>
      <c r="J259" s="5">
        <v>1.0</v>
      </c>
    </row>
    <row r="260">
      <c r="A260" s="5" t="s">
        <v>26</v>
      </c>
      <c r="B260" s="5" t="s">
        <v>725</v>
      </c>
      <c r="C260" s="5" t="s">
        <v>729</v>
      </c>
      <c r="D260" s="5" t="s">
        <v>735</v>
      </c>
      <c r="E260" s="5" t="s">
        <v>790</v>
      </c>
      <c r="F260" s="5">
        <v>67.0</v>
      </c>
      <c r="G260" s="5">
        <v>1.0</v>
      </c>
      <c r="I260" s="5">
        <v>8.0</v>
      </c>
      <c r="J260" s="5">
        <v>6.0</v>
      </c>
    </row>
    <row r="261">
      <c r="A261" s="5" t="s">
        <v>26</v>
      </c>
      <c r="B261" s="5" t="s">
        <v>799</v>
      </c>
      <c r="C261" s="5" t="s">
        <v>800</v>
      </c>
      <c r="D261" s="5" t="s">
        <v>801</v>
      </c>
      <c r="E261" s="5" t="s">
        <v>802</v>
      </c>
      <c r="F261" s="5">
        <v>84.0</v>
      </c>
      <c r="G261" s="5">
        <v>2.0</v>
      </c>
      <c r="I261" s="5">
        <v>2.0</v>
      </c>
      <c r="J261" s="5">
        <v>2.0</v>
      </c>
    </row>
    <row r="262">
      <c r="A262" s="5" t="s">
        <v>26</v>
      </c>
      <c r="B262" s="5" t="s">
        <v>799</v>
      </c>
      <c r="C262" s="5" t="s">
        <v>800</v>
      </c>
      <c r="D262" s="5" t="s">
        <v>803</v>
      </c>
      <c r="E262" s="5" t="s">
        <v>810</v>
      </c>
      <c r="F262" s="5">
        <v>87.0</v>
      </c>
      <c r="G262" s="5">
        <v>1.0</v>
      </c>
      <c r="I262" s="5">
        <v>1.0</v>
      </c>
      <c r="J262" s="5">
        <v>2.0</v>
      </c>
    </row>
  </sheetData>
  <hyperlinks>
    <hyperlink r:id="rId1" ref="C199"/>
    <hyperlink r:id="rId2" ref="C200"/>
    <hyperlink r:id="rId3" ref="C204"/>
    <hyperlink r:id="rId4" ref="C205"/>
    <hyperlink r:id="rId5" ref="C206"/>
    <hyperlink r:id="rId6" ref="C213"/>
    <hyperlink r:id="rId7" ref="C216"/>
    <hyperlink r:id="rId8" ref="C218"/>
    <hyperlink r:id="rId9" ref="C224"/>
    <hyperlink r:id="rId10" ref="C225"/>
  </hyperlinks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3.0"/>
    <col customWidth="1" min="3" max="3" width="28.57"/>
    <col customWidth="1" min="5" max="5" width="46.29"/>
  </cols>
  <sheetData>
    <row r="1">
      <c r="A1" s="7" t="s">
        <v>7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L1" s="5" t="s">
        <v>32</v>
      </c>
      <c r="M1" s="5" t="s">
        <v>33</v>
      </c>
      <c r="N1" s="5" t="s">
        <v>34</v>
      </c>
    </row>
    <row r="2">
      <c r="A2" s="7" t="s">
        <v>26</v>
      </c>
      <c r="B2" s="7" t="s">
        <v>35</v>
      </c>
      <c r="C2" s="7" t="s">
        <v>36</v>
      </c>
      <c r="D2" s="7" t="s">
        <v>37</v>
      </c>
      <c r="E2" s="7" t="s">
        <v>38</v>
      </c>
      <c r="F2" s="7">
        <v>23.0</v>
      </c>
      <c r="G2" s="7">
        <v>26.0</v>
      </c>
      <c r="H2" s="17"/>
      <c r="I2" s="7">
        <v>23.0</v>
      </c>
      <c r="J2" s="7">
        <v>145.0</v>
      </c>
      <c r="L2" t="str">
        <f>AVERAGE(G2:G142)</f>
        <v>1.943262411</v>
      </c>
      <c r="M2" t="str">
        <f>AVERAGE(G309:G429)</f>
        <v>1.165289256</v>
      </c>
      <c r="N2" t="str">
        <f>AVERAGE(G259:G308)</f>
        <v>1.54</v>
      </c>
    </row>
    <row r="3">
      <c r="A3" s="7" t="s">
        <v>26</v>
      </c>
      <c r="B3" s="7" t="s">
        <v>35</v>
      </c>
      <c r="C3" s="7" t="s">
        <v>36</v>
      </c>
      <c r="D3" s="7" t="s">
        <v>48</v>
      </c>
      <c r="E3" s="7" t="s">
        <v>91</v>
      </c>
      <c r="F3" s="7">
        <v>32.0</v>
      </c>
      <c r="G3" s="7">
        <v>25.0</v>
      </c>
      <c r="H3" s="17"/>
      <c r="I3" s="7">
        <v>17.0</v>
      </c>
      <c r="J3" s="7">
        <v>77.0</v>
      </c>
    </row>
    <row r="4">
      <c r="A4" s="7" t="s">
        <v>26</v>
      </c>
      <c r="B4" s="7" t="s">
        <v>35</v>
      </c>
      <c r="C4" s="7" t="s">
        <v>36</v>
      </c>
      <c r="D4" s="7" t="s">
        <v>94</v>
      </c>
      <c r="E4" s="7" t="s">
        <v>96</v>
      </c>
      <c r="F4" s="7">
        <v>33.0</v>
      </c>
      <c r="G4" s="7">
        <v>20.0</v>
      </c>
      <c r="H4" s="17"/>
      <c r="I4" s="7">
        <v>15.0</v>
      </c>
      <c r="J4" s="7">
        <v>59.0</v>
      </c>
    </row>
    <row r="5">
      <c r="A5" s="7" t="s">
        <v>26</v>
      </c>
      <c r="B5" s="7" t="s">
        <v>35</v>
      </c>
      <c r="C5" s="7" t="s">
        <v>99</v>
      </c>
      <c r="D5" s="7" t="s">
        <v>100</v>
      </c>
      <c r="E5" s="7" t="s">
        <v>102</v>
      </c>
      <c r="F5" s="7">
        <v>36.0</v>
      </c>
      <c r="G5" s="7">
        <v>16.0</v>
      </c>
      <c r="H5" s="17"/>
      <c r="I5" s="7">
        <v>16.0</v>
      </c>
      <c r="J5" s="7">
        <v>48.0</v>
      </c>
    </row>
    <row r="6">
      <c r="A6" s="7" t="s">
        <v>26</v>
      </c>
      <c r="B6" s="7" t="s">
        <v>35</v>
      </c>
      <c r="C6" s="7" t="s">
        <v>36</v>
      </c>
      <c r="D6" s="7" t="s">
        <v>50</v>
      </c>
      <c r="E6" s="7" t="s">
        <v>63</v>
      </c>
      <c r="F6" s="7">
        <v>44.0</v>
      </c>
      <c r="G6" s="7">
        <v>9.0</v>
      </c>
      <c r="H6" s="17"/>
      <c r="I6" s="7">
        <v>12.0</v>
      </c>
      <c r="J6" s="7">
        <v>31.0</v>
      </c>
    </row>
    <row r="7">
      <c r="A7" s="7" t="s">
        <v>26</v>
      </c>
      <c r="B7" s="7" t="s">
        <v>35</v>
      </c>
      <c r="C7" s="7" t="s">
        <v>36</v>
      </c>
      <c r="D7" s="7" t="s">
        <v>107</v>
      </c>
      <c r="E7" s="7" t="s">
        <v>161</v>
      </c>
      <c r="F7" s="7">
        <v>55.0</v>
      </c>
      <c r="G7" s="7">
        <v>7.0</v>
      </c>
      <c r="H7" s="17"/>
      <c r="I7" s="7">
        <v>3.0</v>
      </c>
      <c r="J7" s="7">
        <v>17.0</v>
      </c>
    </row>
    <row r="8">
      <c r="A8" s="7" t="s">
        <v>26</v>
      </c>
      <c r="B8" s="7" t="s">
        <v>35</v>
      </c>
      <c r="C8" s="7" t="s">
        <v>54</v>
      </c>
      <c r="D8" s="7" t="s">
        <v>56</v>
      </c>
      <c r="E8" s="7" t="s">
        <v>58</v>
      </c>
      <c r="F8" s="7">
        <v>56.0</v>
      </c>
      <c r="G8" s="7">
        <v>7.0</v>
      </c>
      <c r="H8" s="17"/>
      <c r="I8" s="7">
        <v>19.0</v>
      </c>
      <c r="J8" s="7">
        <v>12.0</v>
      </c>
    </row>
    <row r="9">
      <c r="A9" s="7" t="s">
        <v>26</v>
      </c>
      <c r="B9" s="7" t="s">
        <v>35</v>
      </c>
      <c r="C9" s="7" t="s">
        <v>36</v>
      </c>
      <c r="D9" s="7" t="s">
        <v>50</v>
      </c>
      <c r="E9" s="7" t="s">
        <v>121</v>
      </c>
      <c r="F9" s="7">
        <v>63.0</v>
      </c>
      <c r="G9" s="7">
        <v>5.0</v>
      </c>
      <c r="H9" s="17"/>
      <c r="I9" s="7">
        <v>4.0</v>
      </c>
      <c r="J9" s="7">
        <v>7.0</v>
      </c>
    </row>
    <row r="10">
      <c r="A10" s="7" t="s">
        <v>26</v>
      </c>
      <c r="B10" s="7" t="s">
        <v>35</v>
      </c>
      <c r="C10" s="7" t="s">
        <v>60</v>
      </c>
      <c r="D10" s="7" t="s">
        <v>61</v>
      </c>
      <c r="E10" s="7" t="s">
        <v>62</v>
      </c>
      <c r="F10" s="7">
        <v>63.0</v>
      </c>
      <c r="G10" s="7">
        <v>5.0</v>
      </c>
      <c r="H10" s="17"/>
      <c r="I10" s="7">
        <v>4.0</v>
      </c>
      <c r="J10" s="7">
        <v>8.0</v>
      </c>
    </row>
    <row r="11">
      <c r="A11" s="7" t="s">
        <v>26</v>
      </c>
      <c r="B11" s="7" t="s">
        <v>35</v>
      </c>
      <c r="C11" s="7" t="s">
        <v>54</v>
      </c>
      <c r="D11" s="7" t="s">
        <v>64</v>
      </c>
      <c r="E11" s="7" t="s">
        <v>66</v>
      </c>
      <c r="F11" s="7">
        <v>55.0</v>
      </c>
      <c r="G11" s="7">
        <v>4.0</v>
      </c>
      <c r="H11" s="17"/>
      <c r="I11" s="7">
        <v>9.0</v>
      </c>
      <c r="J11" s="7">
        <v>12.0</v>
      </c>
    </row>
    <row r="12">
      <c r="A12" s="7" t="s">
        <v>26</v>
      </c>
      <c r="B12" s="7" t="s">
        <v>35</v>
      </c>
      <c r="C12" s="7" t="s">
        <v>99</v>
      </c>
      <c r="D12" s="7" t="s">
        <v>100</v>
      </c>
      <c r="E12" s="7" t="s">
        <v>143</v>
      </c>
      <c r="F12" s="7">
        <v>67.0</v>
      </c>
      <c r="G12" s="7">
        <v>3.0</v>
      </c>
      <c r="H12" s="17"/>
      <c r="I12" s="7">
        <v>2.0</v>
      </c>
      <c r="J12" s="7">
        <v>6.0</v>
      </c>
    </row>
    <row r="13">
      <c r="A13" s="7" t="s">
        <v>26</v>
      </c>
      <c r="B13" s="7" t="s">
        <v>35</v>
      </c>
      <c r="C13" s="7" t="s">
        <v>54</v>
      </c>
      <c r="D13" s="7" t="s">
        <v>169</v>
      </c>
      <c r="E13" s="7" t="s">
        <v>170</v>
      </c>
      <c r="F13" s="7">
        <v>59.0</v>
      </c>
      <c r="G13" s="7">
        <v>3.0</v>
      </c>
      <c r="H13" s="17"/>
      <c r="I13" s="7">
        <v>6.0</v>
      </c>
      <c r="J13" s="7">
        <v>12.0</v>
      </c>
    </row>
    <row r="14">
      <c r="A14" s="7" t="s">
        <v>26</v>
      </c>
      <c r="B14" s="7" t="s">
        <v>35</v>
      </c>
      <c r="C14" s="7" t="s">
        <v>36</v>
      </c>
      <c r="D14" s="7" t="s">
        <v>48</v>
      </c>
      <c r="E14" s="7" t="s">
        <v>72</v>
      </c>
      <c r="F14" s="7">
        <v>67.0</v>
      </c>
      <c r="G14" s="7">
        <v>3.0</v>
      </c>
      <c r="H14" s="17"/>
      <c r="I14" s="7">
        <v>1.0</v>
      </c>
      <c r="J14" s="7">
        <v>7.0</v>
      </c>
    </row>
    <row r="15">
      <c r="A15" s="7" t="s">
        <v>26</v>
      </c>
      <c r="B15" s="7" t="s">
        <v>35</v>
      </c>
      <c r="C15" s="7" t="s">
        <v>54</v>
      </c>
      <c r="D15" s="7" t="s">
        <v>56</v>
      </c>
      <c r="E15" s="7" t="s">
        <v>141</v>
      </c>
      <c r="F15" s="7">
        <v>63.0</v>
      </c>
      <c r="G15" s="7">
        <v>3.0</v>
      </c>
      <c r="H15" s="17"/>
      <c r="I15" s="7">
        <v>18.0</v>
      </c>
      <c r="J15" s="7">
        <v>7.0</v>
      </c>
    </row>
    <row r="16">
      <c r="A16" s="7" t="s">
        <v>26</v>
      </c>
      <c r="B16" s="7" t="s">
        <v>35</v>
      </c>
      <c r="C16" s="7" t="s">
        <v>54</v>
      </c>
      <c r="D16" s="7" t="s">
        <v>137</v>
      </c>
      <c r="E16" s="7" t="s">
        <v>139</v>
      </c>
      <c r="F16" s="7">
        <v>63.0</v>
      </c>
      <c r="G16" s="7">
        <v>3.0</v>
      </c>
      <c r="H16" s="17"/>
      <c r="I16" s="7">
        <v>19.0</v>
      </c>
      <c r="J16" s="7">
        <v>7.0</v>
      </c>
    </row>
    <row r="17">
      <c r="A17" s="7" t="s">
        <v>26</v>
      </c>
      <c r="B17" s="7" t="s">
        <v>35</v>
      </c>
      <c r="C17" s="7" t="s">
        <v>54</v>
      </c>
      <c r="D17" s="7" t="s">
        <v>129</v>
      </c>
      <c r="E17" s="7" t="s">
        <v>130</v>
      </c>
      <c r="F17" s="7">
        <v>63.0</v>
      </c>
      <c r="G17" s="7">
        <v>3.0</v>
      </c>
      <c r="H17" s="17"/>
      <c r="I17" s="7">
        <v>17.0</v>
      </c>
      <c r="J17" s="7">
        <v>7.0</v>
      </c>
    </row>
    <row r="18">
      <c r="A18" s="7" t="s">
        <v>26</v>
      </c>
      <c r="B18" s="7" t="s">
        <v>35</v>
      </c>
      <c r="C18" s="7" t="s">
        <v>99</v>
      </c>
      <c r="D18" s="7" t="s">
        <v>100</v>
      </c>
      <c r="E18" s="7" t="s">
        <v>177</v>
      </c>
      <c r="F18" s="7">
        <v>78.0</v>
      </c>
      <c r="G18" s="7">
        <v>2.0</v>
      </c>
      <c r="H18" s="17"/>
      <c r="I18" s="7">
        <v>2.0</v>
      </c>
      <c r="J18" s="7">
        <v>2.0</v>
      </c>
    </row>
    <row r="19">
      <c r="A19" s="7" t="s">
        <v>26</v>
      </c>
      <c r="B19" s="7" t="s">
        <v>35</v>
      </c>
      <c r="C19" s="7" t="s">
        <v>36</v>
      </c>
      <c r="D19" s="7" t="s">
        <v>94</v>
      </c>
      <c r="E19" s="7" t="s">
        <v>179</v>
      </c>
      <c r="F19" s="7">
        <v>78.0</v>
      </c>
      <c r="G19" s="7">
        <v>2.0</v>
      </c>
      <c r="H19" s="17"/>
      <c r="I19" s="7">
        <v>1.0</v>
      </c>
      <c r="J19" s="7">
        <v>2.0</v>
      </c>
    </row>
    <row r="20">
      <c r="A20" s="7" t="s">
        <v>26</v>
      </c>
      <c r="B20" s="7" t="s">
        <v>35</v>
      </c>
      <c r="C20" s="7" t="s">
        <v>36</v>
      </c>
      <c r="D20" s="7" t="s">
        <v>94</v>
      </c>
      <c r="E20" s="7" t="s">
        <v>182</v>
      </c>
      <c r="F20" s="7">
        <v>73.0</v>
      </c>
      <c r="G20" s="7">
        <v>2.0</v>
      </c>
      <c r="H20" s="17"/>
      <c r="I20" s="7">
        <v>1.0</v>
      </c>
      <c r="J20" s="7">
        <v>4.0</v>
      </c>
    </row>
    <row r="21">
      <c r="A21" s="7" t="s">
        <v>26</v>
      </c>
      <c r="B21" s="7" t="s">
        <v>35</v>
      </c>
      <c r="C21" s="7" t="s">
        <v>60</v>
      </c>
      <c r="D21" s="7" t="s">
        <v>61</v>
      </c>
      <c r="E21" s="7" t="s">
        <v>74</v>
      </c>
      <c r="F21" s="7">
        <v>73.0</v>
      </c>
      <c r="G21" s="7">
        <v>2.0</v>
      </c>
      <c r="H21" s="17"/>
      <c r="I21" s="7">
        <v>1.0</v>
      </c>
      <c r="J21" s="7">
        <v>4.0</v>
      </c>
    </row>
    <row r="22">
      <c r="A22" s="7" t="s">
        <v>26</v>
      </c>
      <c r="B22" s="7" t="s">
        <v>35</v>
      </c>
      <c r="C22" s="7" t="s">
        <v>36</v>
      </c>
      <c r="D22" s="7" t="s">
        <v>48</v>
      </c>
      <c r="E22" s="7" t="s">
        <v>77</v>
      </c>
      <c r="F22" s="7">
        <v>69.0</v>
      </c>
      <c r="G22" s="7">
        <v>2.0</v>
      </c>
      <c r="H22" s="17"/>
      <c r="I22" s="7">
        <v>0.0</v>
      </c>
      <c r="J22" s="7">
        <v>6.0</v>
      </c>
    </row>
    <row r="23">
      <c r="A23" s="7" t="s">
        <v>26</v>
      </c>
      <c r="B23" s="7" t="s">
        <v>35</v>
      </c>
      <c r="C23" s="7" t="s">
        <v>60</v>
      </c>
      <c r="D23" s="7" t="s">
        <v>61</v>
      </c>
      <c r="E23" s="7" t="s">
        <v>146</v>
      </c>
      <c r="F23" s="7">
        <v>72.0</v>
      </c>
      <c r="G23" s="7">
        <v>2.0</v>
      </c>
      <c r="H23" s="17"/>
      <c r="I23" s="7">
        <v>0.0</v>
      </c>
      <c r="J23" s="7">
        <v>5.0</v>
      </c>
    </row>
    <row r="24">
      <c r="A24" s="7" t="s">
        <v>26</v>
      </c>
      <c r="B24" s="7" t="s">
        <v>35</v>
      </c>
      <c r="C24" s="7" t="s">
        <v>54</v>
      </c>
      <c r="D24" s="7" t="s">
        <v>56</v>
      </c>
      <c r="E24" s="7" t="s">
        <v>78</v>
      </c>
      <c r="F24" s="7">
        <v>64.0</v>
      </c>
      <c r="G24" s="7">
        <v>2.0</v>
      </c>
      <c r="H24" s="17"/>
      <c r="I24" s="7">
        <v>7.0</v>
      </c>
      <c r="J24" s="7">
        <v>8.0</v>
      </c>
    </row>
    <row r="25">
      <c r="A25" s="7" t="s">
        <v>26</v>
      </c>
      <c r="B25" s="7" t="s">
        <v>35</v>
      </c>
      <c r="C25" s="7" t="s">
        <v>54</v>
      </c>
      <c r="D25" s="7" t="s">
        <v>64</v>
      </c>
      <c r="E25" s="7" t="s">
        <v>79</v>
      </c>
      <c r="F25" s="7">
        <v>87.0</v>
      </c>
      <c r="G25" s="7">
        <v>1.0</v>
      </c>
      <c r="H25" s="17"/>
      <c r="I25" s="7">
        <v>2.0</v>
      </c>
      <c r="J25" s="7">
        <v>2.0</v>
      </c>
    </row>
    <row r="26">
      <c r="A26" s="7" t="s">
        <v>26</v>
      </c>
      <c r="B26" s="7" t="s">
        <v>35</v>
      </c>
      <c r="C26" s="7" t="s">
        <v>36</v>
      </c>
      <c r="D26" s="7" t="s">
        <v>190</v>
      </c>
      <c r="E26" s="7" t="s">
        <v>81</v>
      </c>
      <c r="F26" s="7">
        <v>98.0</v>
      </c>
      <c r="G26" s="7">
        <v>1.0</v>
      </c>
      <c r="H26" s="17"/>
      <c r="I26" s="7">
        <v>0.0</v>
      </c>
      <c r="J26" s="7">
        <v>1.0</v>
      </c>
    </row>
    <row r="27">
      <c r="A27" s="7" t="s">
        <v>26</v>
      </c>
      <c r="B27" s="7" t="s">
        <v>35</v>
      </c>
      <c r="C27" s="7" t="s">
        <v>36</v>
      </c>
      <c r="D27" s="7" t="s">
        <v>80</v>
      </c>
      <c r="E27" s="7" t="s">
        <v>81</v>
      </c>
      <c r="F27" s="7">
        <v>98.0</v>
      </c>
      <c r="G27" s="7">
        <v>1.0</v>
      </c>
      <c r="H27" s="17"/>
      <c r="I27" s="7">
        <v>0.0</v>
      </c>
      <c r="J27" s="7">
        <v>1.0</v>
      </c>
    </row>
    <row r="28">
      <c r="A28" s="7" t="s">
        <v>26</v>
      </c>
      <c r="B28" s="7" t="s">
        <v>35</v>
      </c>
      <c r="C28" s="7" t="s">
        <v>36</v>
      </c>
      <c r="D28" s="7" t="s">
        <v>190</v>
      </c>
      <c r="E28" s="7" t="s">
        <v>82</v>
      </c>
      <c r="F28" s="7">
        <v>95.0</v>
      </c>
      <c r="G28" s="7">
        <v>1.0</v>
      </c>
      <c r="H28" s="17"/>
      <c r="I28" s="7">
        <v>0.0</v>
      </c>
      <c r="J28" s="7">
        <v>1.0</v>
      </c>
    </row>
    <row r="29">
      <c r="A29" s="7" t="s">
        <v>26</v>
      </c>
      <c r="B29" s="7" t="s">
        <v>35</v>
      </c>
      <c r="C29" s="7" t="s">
        <v>36</v>
      </c>
      <c r="D29" s="7" t="s">
        <v>80</v>
      </c>
      <c r="E29" s="7" t="s">
        <v>82</v>
      </c>
      <c r="F29" s="7">
        <v>95.0</v>
      </c>
      <c r="G29" s="7">
        <v>1.0</v>
      </c>
      <c r="H29" s="17"/>
      <c r="I29" s="7">
        <v>0.0</v>
      </c>
      <c r="J29" s="7">
        <v>1.0</v>
      </c>
    </row>
    <row r="30">
      <c r="A30" s="7" t="s">
        <v>26</v>
      </c>
      <c r="B30" s="7" t="s">
        <v>35</v>
      </c>
      <c r="C30" s="7" t="s">
        <v>36</v>
      </c>
      <c r="D30" s="7" t="s">
        <v>94</v>
      </c>
      <c r="E30" s="7" t="s">
        <v>218</v>
      </c>
      <c r="F30" s="7">
        <v>98.0</v>
      </c>
      <c r="G30" s="7">
        <v>1.0</v>
      </c>
      <c r="H30" s="17"/>
      <c r="I30" s="7">
        <v>0.0</v>
      </c>
      <c r="J30" s="7">
        <v>1.0</v>
      </c>
    </row>
    <row r="31">
      <c r="A31" s="7" t="s">
        <v>26</v>
      </c>
      <c r="B31" s="7" t="s">
        <v>35</v>
      </c>
      <c r="C31" s="7" t="s">
        <v>99</v>
      </c>
      <c r="D31" s="7" t="s">
        <v>100</v>
      </c>
      <c r="E31" s="7" t="s">
        <v>218</v>
      </c>
      <c r="F31" s="7">
        <v>98.0</v>
      </c>
      <c r="G31" s="7">
        <v>1.0</v>
      </c>
      <c r="H31" s="17"/>
      <c r="I31" s="7">
        <v>0.0</v>
      </c>
      <c r="J31" s="7">
        <v>1.0</v>
      </c>
    </row>
    <row r="32">
      <c r="A32" s="7" t="s">
        <v>26</v>
      </c>
      <c r="B32" s="7" t="s">
        <v>35</v>
      </c>
      <c r="C32" s="7" t="s">
        <v>36</v>
      </c>
      <c r="D32" s="7" t="s">
        <v>94</v>
      </c>
      <c r="E32" s="7" t="s">
        <v>240</v>
      </c>
      <c r="F32" s="7">
        <v>95.0</v>
      </c>
      <c r="G32" s="7">
        <v>1.0</v>
      </c>
      <c r="H32" s="17"/>
      <c r="I32" s="7">
        <v>0.0</v>
      </c>
      <c r="J32" s="7">
        <v>1.0</v>
      </c>
    </row>
    <row r="33">
      <c r="A33" s="7" t="s">
        <v>26</v>
      </c>
      <c r="B33" s="7" t="s">
        <v>35</v>
      </c>
      <c r="C33" s="7" t="s">
        <v>99</v>
      </c>
      <c r="D33" s="7" t="s">
        <v>100</v>
      </c>
      <c r="E33" s="7" t="s">
        <v>240</v>
      </c>
      <c r="F33" s="7">
        <v>95.0</v>
      </c>
      <c r="G33" s="7">
        <v>1.0</v>
      </c>
      <c r="H33" s="17"/>
      <c r="I33" s="7">
        <v>0.0</v>
      </c>
      <c r="J33" s="7">
        <v>1.0</v>
      </c>
    </row>
    <row r="34">
      <c r="A34" s="7" t="s">
        <v>26</v>
      </c>
      <c r="B34" s="7" t="s">
        <v>35</v>
      </c>
      <c r="C34" s="7" t="s">
        <v>36</v>
      </c>
      <c r="D34" s="7" t="s">
        <v>83</v>
      </c>
      <c r="E34" s="7" t="s">
        <v>85</v>
      </c>
      <c r="F34" s="7">
        <v>98.0</v>
      </c>
      <c r="G34" s="7">
        <v>1.0</v>
      </c>
      <c r="H34" s="17"/>
      <c r="I34" s="7">
        <v>2.0</v>
      </c>
      <c r="J34" s="7">
        <v>1.0</v>
      </c>
    </row>
    <row r="35">
      <c r="A35" s="7" t="s">
        <v>26</v>
      </c>
      <c r="B35" s="7" t="s">
        <v>35</v>
      </c>
      <c r="C35" s="7" t="s">
        <v>36</v>
      </c>
      <c r="D35" s="7" t="s">
        <v>83</v>
      </c>
      <c r="E35" s="7" t="s">
        <v>88</v>
      </c>
      <c r="F35" s="7">
        <v>95.0</v>
      </c>
      <c r="G35" s="7">
        <v>1.0</v>
      </c>
      <c r="H35" s="17"/>
      <c r="I35" s="7">
        <v>2.0</v>
      </c>
      <c r="J35" s="7">
        <v>1.0</v>
      </c>
    </row>
    <row r="36">
      <c r="A36" s="7" t="s">
        <v>26</v>
      </c>
      <c r="B36" s="7" t="s">
        <v>35</v>
      </c>
      <c r="C36" s="7" t="s">
        <v>36</v>
      </c>
      <c r="D36" s="7" t="s">
        <v>37</v>
      </c>
      <c r="E36" s="7" t="s">
        <v>89</v>
      </c>
      <c r="F36" s="7">
        <v>98.0</v>
      </c>
      <c r="G36" s="7">
        <v>1.0</v>
      </c>
      <c r="H36" s="17"/>
      <c r="I36" s="7">
        <v>1.0</v>
      </c>
      <c r="J36" s="7">
        <v>1.0</v>
      </c>
    </row>
    <row r="37">
      <c r="A37" s="7" t="s">
        <v>26</v>
      </c>
      <c r="B37" s="7" t="s">
        <v>35</v>
      </c>
      <c r="C37" s="7" t="s">
        <v>36</v>
      </c>
      <c r="D37" s="7" t="s">
        <v>37</v>
      </c>
      <c r="E37" s="7" t="s">
        <v>90</v>
      </c>
      <c r="F37" s="7">
        <v>95.0</v>
      </c>
      <c r="G37" s="7">
        <v>1.0</v>
      </c>
      <c r="H37" s="17"/>
      <c r="I37" s="7">
        <v>1.0</v>
      </c>
      <c r="J37" s="7">
        <v>1.0</v>
      </c>
    </row>
    <row r="38">
      <c r="A38" s="7" t="s">
        <v>26</v>
      </c>
      <c r="B38" s="7" t="s">
        <v>35</v>
      </c>
      <c r="C38" s="7" t="s">
        <v>36</v>
      </c>
      <c r="D38" s="7" t="s">
        <v>95</v>
      </c>
      <c r="E38" s="7" t="s">
        <v>97</v>
      </c>
      <c r="F38" s="7">
        <v>100.0</v>
      </c>
      <c r="G38" s="7">
        <v>1.0</v>
      </c>
      <c r="H38" s="17"/>
      <c r="I38" s="7">
        <v>0.0</v>
      </c>
      <c r="J38" s="7">
        <v>1.0</v>
      </c>
    </row>
    <row r="39">
      <c r="A39" s="7" t="s">
        <v>26</v>
      </c>
      <c r="B39" s="7" t="s">
        <v>35</v>
      </c>
      <c r="C39" s="7" t="s">
        <v>101</v>
      </c>
      <c r="D39" s="7" t="s">
        <v>103</v>
      </c>
      <c r="E39" s="7" t="s">
        <v>104</v>
      </c>
      <c r="F39" s="7">
        <v>69.0</v>
      </c>
      <c r="G39" s="7">
        <v>1.0</v>
      </c>
      <c r="H39" s="17"/>
      <c r="I39" s="7">
        <v>11.0</v>
      </c>
      <c r="J39" s="7">
        <v>7.0</v>
      </c>
    </row>
    <row r="40">
      <c r="A40" s="7" t="s">
        <v>26</v>
      </c>
      <c r="B40" s="7" t="s">
        <v>35</v>
      </c>
      <c r="C40" s="7" t="s">
        <v>54</v>
      </c>
      <c r="D40" s="7" t="s">
        <v>106</v>
      </c>
      <c r="E40" s="7" t="s">
        <v>108</v>
      </c>
      <c r="F40" s="7">
        <v>100.0</v>
      </c>
      <c r="G40" s="7">
        <v>1.0</v>
      </c>
      <c r="H40" s="17"/>
      <c r="I40" s="7">
        <v>1.0</v>
      </c>
      <c r="J40" s="7">
        <v>1.0</v>
      </c>
    </row>
    <row r="41">
      <c r="A41" s="7" t="s">
        <v>26</v>
      </c>
      <c r="B41" s="7" t="s">
        <v>35</v>
      </c>
      <c r="C41" s="7" t="s">
        <v>54</v>
      </c>
      <c r="D41" s="7" t="s">
        <v>169</v>
      </c>
      <c r="E41" s="7" t="s">
        <v>290</v>
      </c>
      <c r="F41" s="7">
        <v>100.0</v>
      </c>
      <c r="G41" s="7">
        <v>1.0</v>
      </c>
      <c r="H41" s="17"/>
      <c r="I41" s="7">
        <v>1.0</v>
      </c>
      <c r="J41" s="7">
        <v>1.0</v>
      </c>
    </row>
    <row r="42">
      <c r="A42" s="7" t="s">
        <v>26</v>
      </c>
      <c r="B42" s="7" t="s">
        <v>35</v>
      </c>
      <c r="C42" s="7" t="s">
        <v>36</v>
      </c>
      <c r="D42" s="7" t="s">
        <v>190</v>
      </c>
      <c r="E42" s="7" t="s">
        <v>293</v>
      </c>
      <c r="F42" s="7">
        <v>100.0</v>
      </c>
      <c r="G42" s="7">
        <v>1.0</v>
      </c>
      <c r="H42" s="17"/>
      <c r="I42" s="7">
        <v>0.0</v>
      </c>
      <c r="J42" s="7">
        <v>1.0</v>
      </c>
    </row>
    <row r="43">
      <c r="A43" s="7" t="s">
        <v>26</v>
      </c>
      <c r="B43" s="7" t="s">
        <v>35</v>
      </c>
      <c r="C43" s="7" t="s">
        <v>36</v>
      </c>
      <c r="D43" s="7" t="s">
        <v>107</v>
      </c>
      <c r="E43" s="7" t="s">
        <v>294</v>
      </c>
      <c r="F43" s="7">
        <v>62.0</v>
      </c>
      <c r="G43" s="7">
        <v>1.0</v>
      </c>
      <c r="H43" s="17"/>
      <c r="I43" s="7">
        <v>3.0</v>
      </c>
      <c r="J43" s="7">
        <v>8.0</v>
      </c>
    </row>
    <row r="44">
      <c r="A44" s="7" t="s">
        <v>26</v>
      </c>
      <c r="B44" s="7" t="s">
        <v>35</v>
      </c>
      <c r="C44" s="7" t="s">
        <v>101</v>
      </c>
      <c r="D44" s="7" t="s">
        <v>110</v>
      </c>
      <c r="E44" s="7" t="s">
        <v>111</v>
      </c>
      <c r="F44" s="7">
        <v>100.0</v>
      </c>
      <c r="G44" s="7">
        <v>1.0</v>
      </c>
      <c r="H44" s="17"/>
      <c r="I44" s="7">
        <v>0.0</v>
      </c>
      <c r="J44" s="7">
        <v>1.0</v>
      </c>
    </row>
    <row r="45">
      <c r="A45" s="7" t="s">
        <v>26</v>
      </c>
      <c r="B45" s="7" t="s">
        <v>35</v>
      </c>
      <c r="C45" s="7" t="s">
        <v>36</v>
      </c>
      <c r="D45" s="7" t="s">
        <v>95</v>
      </c>
      <c r="E45" s="7" t="s">
        <v>113</v>
      </c>
      <c r="F45" s="7">
        <v>98.0</v>
      </c>
      <c r="G45" s="7">
        <v>1.0</v>
      </c>
      <c r="H45" s="17"/>
      <c r="I45" s="7">
        <v>0.0</v>
      </c>
      <c r="J45" s="7">
        <v>1.0</v>
      </c>
    </row>
    <row r="46">
      <c r="A46" s="7" t="s">
        <v>26</v>
      </c>
      <c r="B46" s="7" t="s">
        <v>35</v>
      </c>
      <c r="C46" s="7" t="s">
        <v>36</v>
      </c>
      <c r="D46" s="7" t="s">
        <v>95</v>
      </c>
      <c r="E46" s="7" t="s">
        <v>115</v>
      </c>
      <c r="F46" s="7">
        <v>95.0</v>
      </c>
      <c r="G46" s="7">
        <v>1.0</v>
      </c>
      <c r="H46" s="17"/>
      <c r="I46" s="7">
        <v>0.0</v>
      </c>
      <c r="J46" s="7">
        <v>1.0</v>
      </c>
    </row>
    <row r="47">
      <c r="A47" s="7" t="s">
        <v>26</v>
      </c>
      <c r="B47" s="7" t="s">
        <v>35</v>
      </c>
      <c r="C47" s="7" t="s">
        <v>36</v>
      </c>
      <c r="D47" s="7" t="s">
        <v>83</v>
      </c>
      <c r="E47" s="7" t="s">
        <v>118</v>
      </c>
      <c r="F47" s="7">
        <v>98.0</v>
      </c>
      <c r="G47" s="7">
        <v>1.0</v>
      </c>
      <c r="H47" s="17"/>
      <c r="I47" s="7">
        <v>2.0</v>
      </c>
      <c r="J47" s="7">
        <v>1.0</v>
      </c>
    </row>
    <row r="48">
      <c r="A48" s="7" t="s">
        <v>26</v>
      </c>
      <c r="B48" s="7" t="s">
        <v>35</v>
      </c>
      <c r="C48" s="7" t="s">
        <v>36</v>
      </c>
      <c r="D48" s="7" t="s">
        <v>83</v>
      </c>
      <c r="E48" s="7" t="s">
        <v>120</v>
      </c>
      <c r="F48" s="7">
        <v>95.0</v>
      </c>
      <c r="G48" s="7">
        <v>1.0</v>
      </c>
      <c r="H48" s="17"/>
      <c r="I48" s="7">
        <v>2.0</v>
      </c>
      <c r="J48" s="7">
        <v>1.0</v>
      </c>
    </row>
    <row r="49">
      <c r="A49" s="7" t="s">
        <v>26</v>
      </c>
      <c r="B49" s="7" t="s">
        <v>35</v>
      </c>
      <c r="C49" s="7" t="s">
        <v>36</v>
      </c>
      <c r="D49" s="7" t="s">
        <v>343</v>
      </c>
      <c r="E49" s="7" t="s">
        <v>344</v>
      </c>
      <c r="F49" s="7">
        <v>100.0</v>
      </c>
      <c r="G49" s="7">
        <v>1.0</v>
      </c>
      <c r="H49" s="17"/>
      <c r="I49" s="7">
        <v>0.0</v>
      </c>
      <c r="J49" s="7">
        <v>1.0</v>
      </c>
    </row>
    <row r="50">
      <c r="A50" s="7" t="s">
        <v>26</v>
      </c>
      <c r="B50" s="7" t="s">
        <v>35</v>
      </c>
      <c r="C50" s="7" t="s">
        <v>36</v>
      </c>
      <c r="D50" s="7" t="s">
        <v>48</v>
      </c>
      <c r="E50" s="7" t="s">
        <v>122</v>
      </c>
      <c r="F50" s="7">
        <v>71.0</v>
      </c>
      <c r="G50" s="7">
        <v>1.0</v>
      </c>
      <c r="H50" s="17"/>
      <c r="I50" s="7">
        <v>2.0</v>
      </c>
      <c r="J50" s="7">
        <v>6.0</v>
      </c>
    </row>
    <row r="51">
      <c r="A51" s="7" t="s">
        <v>26</v>
      </c>
      <c r="B51" s="7" t="s">
        <v>35</v>
      </c>
      <c r="C51" s="7" t="s">
        <v>36</v>
      </c>
      <c r="D51" s="7" t="s">
        <v>50</v>
      </c>
      <c r="E51" s="7" t="s">
        <v>127</v>
      </c>
      <c r="F51" s="7">
        <v>98.0</v>
      </c>
      <c r="G51" s="7">
        <v>1.0</v>
      </c>
      <c r="H51" s="17"/>
      <c r="I51" s="7">
        <v>1.0</v>
      </c>
      <c r="J51" s="7">
        <v>1.0</v>
      </c>
    </row>
    <row r="52">
      <c r="A52" s="7" t="s">
        <v>26</v>
      </c>
      <c r="B52" s="7" t="s">
        <v>35</v>
      </c>
      <c r="C52" s="7" t="s">
        <v>36</v>
      </c>
      <c r="D52" s="7" t="s">
        <v>94</v>
      </c>
      <c r="E52" s="7" t="s">
        <v>127</v>
      </c>
      <c r="F52" s="7">
        <v>98.0</v>
      </c>
      <c r="G52" s="7">
        <v>1.0</v>
      </c>
      <c r="H52" s="17"/>
      <c r="I52" s="7">
        <v>1.0</v>
      </c>
      <c r="J52" s="7">
        <v>1.0</v>
      </c>
    </row>
    <row r="53">
      <c r="A53" s="7" t="s">
        <v>26</v>
      </c>
      <c r="B53" s="7" t="s">
        <v>35</v>
      </c>
      <c r="C53" s="7" t="s">
        <v>99</v>
      </c>
      <c r="D53" s="7" t="s">
        <v>100</v>
      </c>
      <c r="E53" s="7" t="s">
        <v>127</v>
      </c>
      <c r="F53" s="7">
        <v>98.0</v>
      </c>
      <c r="G53" s="7">
        <v>1.0</v>
      </c>
      <c r="H53" s="17"/>
      <c r="I53" s="7">
        <v>1.0</v>
      </c>
      <c r="J53" s="7">
        <v>1.0</v>
      </c>
    </row>
    <row r="54">
      <c r="A54" s="7" t="s">
        <v>26</v>
      </c>
      <c r="B54" s="7" t="s">
        <v>35</v>
      </c>
      <c r="C54" s="7" t="s">
        <v>36</v>
      </c>
      <c r="D54" s="7" t="s">
        <v>50</v>
      </c>
      <c r="E54" s="7" t="s">
        <v>128</v>
      </c>
      <c r="F54" s="7">
        <v>95.0</v>
      </c>
      <c r="G54" s="7">
        <v>1.0</v>
      </c>
      <c r="H54" s="17"/>
      <c r="I54" s="7">
        <v>1.0</v>
      </c>
      <c r="J54" s="7">
        <v>1.0</v>
      </c>
    </row>
    <row r="55">
      <c r="A55" s="7" t="s">
        <v>26</v>
      </c>
      <c r="B55" s="7" t="s">
        <v>35</v>
      </c>
      <c r="C55" s="7" t="s">
        <v>36</v>
      </c>
      <c r="D55" s="7" t="s">
        <v>94</v>
      </c>
      <c r="E55" s="7" t="s">
        <v>128</v>
      </c>
      <c r="F55" s="7">
        <v>95.0</v>
      </c>
      <c r="G55" s="7">
        <v>1.0</v>
      </c>
      <c r="H55" s="17"/>
      <c r="I55" s="7">
        <v>1.0</v>
      </c>
      <c r="J55" s="7">
        <v>1.0</v>
      </c>
    </row>
    <row r="56">
      <c r="A56" s="7" t="s">
        <v>26</v>
      </c>
      <c r="B56" s="7" t="s">
        <v>35</v>
      </c>
      <c r="C56" s="7" t="s">
        <v>99</v>
      </c>
      <c r="D56" s="7" t="s">
        <v>100</v>
      </c>
      <c r="E56" s="7" t="s">
        <v>128</v>
      </c>
      <c r="F56" s="7">
        <v>95.0</v>
      </c>
      <c r="G56" s="7">
        <v>1.0</v>
      </c>
      <c r="H56" s="17"/>
      <c r="I56" s="7">
        <v>1.0</v>
      </c>
      <c r="J56" s="7">
        <v>1.0</v>
      </c>
    </row>
    <row r="57">
      <c r="A57" s="7" t="s">
        <v>26</v>
      </c>
      <c r="B57" s="7" t="s">
        <v>35</v>
      </c>
      <c r="C57" s="7" t="s">
        <v>54</v>
      </c>
      <c r="D57" s="7" t="s">
        <v>131</v>
      </c>
      <c r="E57" s="7" t="s">
        <v>132</v>
      </c>
      <c r="F57" s="7">
        <v>89.0</v>
      </c>
      <c r="G57" s="7">
        <v>1.0</v>
      </c>
      <c r="H57" s="17"/>
      <c r="I57" s="7">
        <v>2.0</v>
      </c>
      <c r="J57" s="7">
        <v>2.0</v>
      </c>
    </row>
    <row r="58">
      <c r="A58" s="7" t="s">
        <v>26</v>
      </c>
      <c r="B58" s="7" t="s">
        <v>35</v>
      </c>
      <c r="C58" s="7" t="s">
        <v>54</v>
      </c>
      <c r="D58" s="7" t="s">
        <v>131</v>
      </c>
      <c r="E58" s="7" t="s">
        <v>133</v>
      </c>
      <c r="F58" s="7">
        <v>89.0</v>
      </c>
      <c r="G58" s="7">
        <v>1.0</v>
      </c>
      <c r="H58" s="17"/>
      <c r="I58" s="7">
        <v>2.0</v>
      </c>
      <c r="J58" s="7">
        <v>2.0</v>
      </c>
    </row>
    <row r="59">
      <c r="A59" s="7" t="s">
        <v>26</v>
      </c>
      <c r="B59" s="7" t="s">
        <v>35</v>
      </c>
      <c r="C59" s="7" t="s">
        <v>36</v>
      </c>
      <c r="D59" s="7" t="s">
        <v>48</v>
      </c>
      <c r="E59" s="7" t="s">
        <v>134</v>
      </c>
      <c r="F59" s="7">
        <v>98.0</v>
      </c>
      <c r="G59" s="7">
        <v>1.0</v>
      </c>
      <c r="H59" s="17"/>
      <c r="I59" s="7">
        <v>0.0</v>
      </c>
      <c r="J59" s="7">
        <v>1.0</v>
      </c>
    </row>
    <row r="60">
      <c r="A60" s="7" t="s">
        <v>26</v>
      </c>
      <c r="B60" s="7" t="s">
        <v>35</v>
      </c>
      <c r="C60" s="7" t="s">
        <v>36</v>
      </c>
      <c r="D60" s="7" t="s">
        <v>48</v>
      </c>
      <c r="E60" s="7" t="s">
        <v>136</v>
      </c>
      <c r="F60" s="7">
        <v>95.0</v>
      </c>
      <c r="G60" s="7">
        <v>1.0</v>
      </c>
      <c r="H60" s="17"/>
      <c r="I60" s="7">
        <v>0.0</v>
      </c>
      <c r="J60" s="7">
        <v>1.0</v>
      </c>
    </row>
    <row r="61">
      <c r="A61" s="7" t="s">
        <v>26</v>
      </c>
      <c r="B61" s="7" t="s">
        <v>35</v>
      </c>
      <c r="C61" s="7" t="s">
        <v>36</v>
      </c>
      <c r="D61" s="7" t="s">
        <v>48</v>
      </c>
      <c r="E61" s="7" t="s">
        <v>138</v>
      </c>
      <c r="F61" s="7">
        <v>98.0</v>
      </c>
      <c r="G61" s="7">
        <v>1.0</v>
      </c>
      <c r="H61" s="17"/>
      <c r="I61" s="7">
        <v>0.0</v>
      </c>
      <c r="J61" s="7">
        <v>1.0</v>
      </c>
    </row>
    <row r="62">
      <c r="A62" s="7" t="s">
        <v>26</v>
      </c>
      <c r="B62" s="7" t="s">
        <v>35</v>
      </c>
      <c r="C62" s="7" t="s">
        <v>36</v>
      </c>
      <c r="D62" s="7" t="s">
        <v>48</v>
      </c>
      <c r="E62" s="7" t="s">
        <v>140</v>
      </c>
      <c r="F62" s="7">
        <v>95.0</v>
      </c>
      <c r="G62" s="7">
        <v>1.0</v>
      </c>
      <c r="H62" s="17"/>
      <c r="I62" s="7">
        <v>0.0</v>
      </c>
      <c r="J62" s="7">
        <v>1.0</v>
      </c>
    </row>
    <row r="63">
      <c r="A63" s="7" t="s">
        <v>26</v>
      </c>
      <c r="B63" s="7" t="s">
        <v>35</v>
      </c>
      <c r="C63" s="7" t="s">
        <v>36</v>
      </c>
      <c r="D63" s="7" t="s">
        <v>80</v>
      </c>
      <c r="E63" s="7" t="s">
        <v>142</v>
      </c>
      <c r="F63" s="7">
        <v>98.0</v>
      </c>
      <c r="G63" s="7">
        <v>1.0</v>
      </c>
      <c r="H63" s="17"/>
      <c r="I63" s="7">
        <v>0.0</v>
      </c>
      <c r="J63" s="7">
        <v>1.0</v>
      </c>
    </row>
    <row r="64">
      <c r="A64" s="7" t="s">
        <v>26</v>
      </c>
      <c r="B64" s="7" t="s">
        <v>35</v>
      </c>
      <c r="C64" s="7" t="s">
        <v>36</v>
      </c>
      <c r="D64" s="7" t="s">
        <v>83</v>
      </c>
      <c r="E64" s="7" t="s">
        <v>142</v>
      </c>
      <c r="F64" s="7">
        <v>98.0</v>
      </c>
      <c r="G64" s="7">
        <v>1.0</v>
      </c>
      <c r="H64" s="17"/>
      <c r="I64" s="7">
        <v>0.0</v>
      </c>
      <c r="J64" s="7">
        <v>1.0</v>
      </c>
    </row>
    <row r="65">
      <c r="A65" s="7" t="s">
        <v>26</v>
      </c>
      <c r="B65" s="7" t="s">
        <v>35</v>
      </c>
      <c r="C65" s="7" t="s">
        <v>36</v>
      </c>
      <c r="D65" s="7" t="s">
        <v>80</v>
      </c>
      <c r="E65" s="7" t="s">
        <v>144</v>
      </c>
      <c r="F65" s="7">
        <v>95.0</v>
      </c>
      <c r="G65" s="7">
        <v>1.0</v>
      </c>
      <c r="H65" s="17"/>
      <c r="I65" s="7">
        <v>0.0</v>
      </c>
      <c r="J65" s="7">
        <v>1.0</v>
      </c>
    </row>
    <row r="66">
      <c r="A66" s="7" t="s">
        <v>26</v>
      </c>
      <c r="B66" s="7" t="s">
        <v>35</v>
      </c>
      <c r="C66" s="7" t="s">
        <v>36</v>
      </c>
      <c r="D66" s="7" t="s">
        <v>83</v>
      </c>
      <c r="E66" s="7" t="s">
        <v>144</v>
      </c>
      <c r="F66" s="7">
        <v>95.0</v>
      </c>
      <c r="G66" s="7">
        <v>1.0</v>
      </c>
      <c r="H66" s="17"/>
      <c r="I66" s="7">
        <v>0.0</v>
      </c>
      <c r="J66" s="7">
        <v>1.0</v>
      </c>
    </row>
    <row r="67">
      <c r="A67" s="7" t="s">
        <v>26</v>
      </c>
      <c r="B67" s="7" t="s">
        <v>35</v>
      </c>
      <c r="C67" s="7" t="s">
        <v>36</v>
      </c>
      <c r="D67" s="7" t="s">
        <v>343</v>
      </c>
      <c r="E67" s="7" t="s">
        <v>381</v>
      </c>
      <c r="F67" s="7">
        <v>98.0</v>
      </c>
      <c r="G67" s="7">
        <v>1.0</v>
      </c>
      <c r="H67" s="17"/>
      <c r="I67" s="7">
        <v>0.0</v>
      </c>
      <c r="J67" s="7">
        <v>1.0</v>
      </c>
    </row>
    <row r="68">
      <c r="A68" s="7" t="s">
        <v>26</v>
      </c>
      <c r="B68" s="7" t="s">
        <v>35</v>
      </c>
      <c r="C68" s="7" t="s">
        <v>36</v>
      </c>
      <c r="D68" s="7" t="s">
        <v>343</v>
      </c>
      <c r="E68" s="7" t="s">
        <v>382</v>
      </c>
      <c r="F68" s="7">
        <v>95.0</v>
      </c>
      <c r="G68" s="7">
        <v>1.0</v>
      </c>
      <c r="H68" s="17"/>
      <c r="I68" s="7">
        <v>0.0</v>
      </c>
      <c r="J68" s="7">
        <v>1.0</v>
      </c>
    </row>
    <row r="69">
      <c r="A69" s="7" t="s">
        <v>26</v>
      </c>
      <c r="B69" s="7" t="s">
        <v>35</v>
      </c>
      <c r="C69" s="7" t="s">
        <v>101</v>
      </c>
      <c r="D69" s="7" t="s">
        <v>145</v>
      </c>
      <c r="E69" s="7" t="s">
        <v>148</v>
      </c>
      <c r="F69" s="7">
        <v>100.0</v>
      </c>
      <c r="G69" s="7">
        <v>1.0</v>
      </c>
      <c r="H69" s="17"/>
      <c r="I69" s="7">
        <v>0.0</v>
      </c>
      <c r="J69" s="7">
        <v>1.0</v>
      </c>
    </row>
    <row r="70">
      <c r="A70" s="7" t="s">
        <v>26</v>
      </c>
      <c r="B70" s="7" t="s">
        <v>35</v>
      </c>
      <c r="C70" s="7" t="s">
        <v>60</v>
      </c>
      <c r="D70" s="7" t="s">
        <v>61</v>
      </c>
      <c r="E70" s="7" t="s">
        <v>384</v>
      </c>
      <c r="F70" s="7">
        <v>78.0</v>
      </c>
      <c r="G70" s="7">
        <v>1.0</v>
      </c>
      <c r="H70" s="17"/>
      <c r="I70" s="7">
        <v>0.0</v>
      </c>
      <c r="J70" s="7">
        <v>3.0</v>
      </c>
    </row>
    <row r="71">
      <c r="A71" s="7" t="s">
        <v>26</v>
      </c>
      <c r="B71" s="7" t="s">
        <v>35</v>
      </c>
      <c r="C71" s="7" t="s">
        <v>60</v>
      </c>
      <c r="D71" s="7" t="s">
        <v>61</v>
      </c>
      <c r="E71" s="7" t="s">
        <v>385</v>
      </c>
      <c r="F71" s="7">
        <v>78.0</v>
      </c>
      <c r="G71" s="7">
        <v>1.0</v>
      </c>
      <c r="H71" s="17"/>
      <c r="I71" s="7">
        <v>0.0</v>
      </c>
      <c r="J71" s="7">
        <v>3.0</v>
      </c>
    </row>
    <row r="72">
      <c r="A72" s="7" t="s">
        <v>26</v>
      </c>
      <c r="B72" s="7" t="s">
        <v>35</v>
      </c>
      <c r="C72" s="7" t="s">
        <v>36</v>
      </c>
      <c r="D72" s="7" t="s">
        <v>37</v>
      </c>
      <c r="E72" s="7" t="s">
        <v>149</v>
      </c>
      <c r="F72" s="7">
        <v>98.0</v>
      </c>
      <c r="G72" s="7">
        <v>1.0</v>
      </c>
      <c r="H72" s="17"/>
      <c r="I72" s="7">
        <v>1.0</v>
      </c>
      <c r="J72" s="7">
        <v>1.0</v>
      </c>
    </row>
    <row r="73">
      <c r="A73" s="7" t="s">
        <v>26</v>
      </c>
      <c r="B73" s="7" t="s">
        <v>35</v>
      </c>
      <c r="C73" s="7" t="s">
        <v>36</v>
      </c>
      <c r="D73" s="7" t="s">
        <v>50</v>
      </c>
      <c r="E73" s="7" t="s">
        <v>149</v>
      </c>
      <c r="F73" s="7">
        <v>98.0</v>
      </c>
      <c r="G73" s="7">
        <v>1.0</v>
      </c>
      <c r="H73" s="17"/>
      <c r="I73" s="7">
        <v>1.0</v>
      </c>
      <c r="J73" s="7">
        <v>1.0</v>
      </c>
    </row>
    <row r="74">
      <c r="A74" s="7" t="s">
        <v>26</v>
      </c>
      <c r="B74" s="7" t="s">
        <v>35</v>
      </c>
      <c r="C74" s="7" t="s">
        <v>36</v>
      </c>
      <c r="D74" s="7" t="s">
        <v>94</v>
      </c>
      <c r="E74" s="7" t="s">
        <v>149</v>
      </c>
      <c r="F74" s="7">
        <v>98.0</v>
      </c>
      <c r="G74" s="7">
        <v>1.0</v>
      </c>
      <c r="H74" s="17"/>
      <c r="I74" s="7">
        <v>1.0</v>
      </c>
      <c r="J74" s="7">
        <v>1.0</v>
      </c>
    </row>
    <row r="75">
      <c r="A75" s="7" t="s">
        <v>26</v>
      </c>
      <c r="B75" s="7" t="s">
        <v>35</v>
      </c>
      <c r="C75" s="7" t="s">
        <v>99</v>
      </c>
      <c r="D75" s="7" t="s">
        <v>100</v>
      </c>
      <c r="E75" s="7" t="s">
        <v>149</v>
      </c>
      <c r="F75" s="7">
        <v>98.0</v>
      </c>
      <c r="G75" s="7">
        <v>1.0</v>
      </c>
      <c r="H75" s="17"/>
      <c r="I75" s="7">
        <v>1.0</v>
      </c>
      <c r="J75" s="7">
        <v>1.0</v>
      </c>
    </row>
    <row r="76">
      <c r="A76" s="7" t="s">
        <v>26</v>
      </c>
      <c r="B76" s="7" t="s">
        <v>35</v>
      </c>
      <c r="C76" s="7" t="s">
        <v>36</v>
      </c>
      <c r="D76" s="7" t="s">
        <v>37</v>
      </c>
      <c r="E76" s="7" t="s">
        <v>151</v>
      </c>
      <c r="F76" s="7">
        <v>95.0</v>
      </c>
      <c r="G76" s="7">
        <v>1.0</v>
      </c>
      <c r="H76" s="17"/>
      <c r="I76" s="7">
        <v>1.0</v>
      </c>
      <c r="J76" s="7">
        <v>1.0</v>
      </c>
    </row>
    <row r="77">
      <c r="A77" s="7" t="s">
        <v>26</v>
      </c>
      <c r="B77" s="7" t="s">
        <v>35</v>
      </c>
      <c r="C77" s="7" t="s">
        <v>36</v>
      </c>
      <c r="D77" s="7" t="s">
        <v>50</v>
      </c>
      <c r="E77" s="7" t="s">
        <v>151</v>
      </c>
      <c r="F77" s="7">
        <v>95.0</v>
      </c>
      <c r="G77" s="7">
        <v>1.0</v>
      </c>
      <c r="H77" s="17"/>
      <c r="I77" s="7">
        <v>1.0</v>
      </c>
      <c r="J77" s="7">
        <v>1.0</v>
      </c>
    </row>
    <row r="78">
      <c r="A78" s="7" t="s">
        <v>26</v>
      </c>
      <c r="B78" s="7" t="s">
        <v>35</v>
      </c>
      <c r="C78" s="7" t="s">
        <v>36</v>
      </c>
      <c r="D78" s="7" t="s">
        <v>94</v>
      </c>
      <c r="E78" s="7" t="s">
        <v>151</v>
      </c>
      <c r="F78" s="7">
        <v>95.0</v>
      </c>
      <c r="G78" s="7">
        <v>1.0</v>
      </c>
      <c r="H78" s="17"/>
      <c r="I78" s="7">
        <v>1.0</v>
      </c>
      <c r="J78" s="7">
        <v>1.0</v>
      </c>
    </row>
    <row r="79">
      <c r="A79" s="7" t="s">
        <v>26</v>
      </c>
      <c r="B79" s="7" t="s">
        <v>35</v>
      </c>
      <c r="C79" s="7" t="s">
        <v>99</v>
      </c>
      <c r="D79" s="7" t="s">
        <v>100</v>
      </c>
      <c r="E79" s="7" t="s">
        <v>151</v>
      </c>
      <c r="F79" s="7">
        <v>95.0</v>
      </c>
      <c r="G79" s="7">
        <v>1.0</v>
      </c>
      <c r="H79" s="17"/>
      <c r="I79" s="7">
        <v>1.0</v>
      </c>
      <c r="J79" s="7">
        <v>1.0</v>
      </c>
    </row>
    <row r="80">
      <c r="A80" s="7" t="s">
        <v>26</v>
      </c>
      <c r="B80" s="7" t="s">
        <v>35</v>
      </c>
      <c r="C80" s="7" t="s">
        <v>36</v>
      </c>
      <c r="D80" s="7" t="s">
        <v>80</v>
      </c>
      <c r="E80" s="7" t="s">
        <v>152</v>
      </c>
      <c r="F80" s="7">
        <v>82.0</v>
      </c>
      <c r="G80" s="7">
        <v>1.0</v>
      </c>
      <c r="H80" s="17"/>
      <c r="I80" s="7">
        <v>0.0</v>
      </c>
      <c r="J80" s="7">
        <v>3.0</v>
      </c>
    </row>
    <row r="81">
      <c r="A81" s="7" t="s">
        <v>26</v>
      </c>
      <c r="B81" s="7" t="s">
        <v>35</v>
      </c>
      <c r="C81" s="7" t="s">
        <v>36</v>
      </c>
      <c r="D81" s="7" t="s">
        <v>153</v>
      </c>
      <c r="E81" s="7" t="s">
        <v>154</v>
      </c>
      <c r="F81" s="7">
        <v>75.0</v>
      </c>
      <c r="G81" s="7">
        <v>1.0</v>
      </c>
      <c r="H81" s="17"/>
      <c r="I81" s="7">
        <v>2.0</v>
      </c>
      <c r="J81" s="7">
        <v>4.0</v>
      </c>
    </row>
    <row r="82">
      <c r="A82" s="7" t="s">
        <v>26</v>
      </c>
      <c r="B82" s="7" t="s">
        <v>35</v>
      </c>
      <c r="C82" s="7" t="s">
        <v>36</v>
      </c>
      <c r="D82" s="7" t="s">
        <v>83</v>
      </c>
      <c r="E82" s="7" t="s">
        <v>156</v>
      </c>
      <c r="F82" s="7">
        <v>87.0</v>
      </c>
      <c r="G82" s="7">
        <v>1.0</v>
      </c>
      <c r="H82" s="17"/>
      <c r="I82" s="7">
        <v>2.0</v>
      </c>
      <c r="J82" s="7">
        <v>2.0</v>
      </c>
    </row>
    <row r="83">
      <c r="A83" s="7" t="s">
        <v>26</v>
      </c>
      <c r="B83" s="7" t="s">
        <v>35</v>
      </c>
      <c r="C83" s="7" t="s">
        <v>36</v>
      </c>
      <c r="D83" s="7" t="s">
        <v>153</v>
      </c>
      <c r="E83" s="7" t="s">
        <v>157</v>
      </c>
      <c r="F83" s="7">
        <v>98.0</v>
      </c>
      <c r="G83" s="7">
        <v>1.0</v>
      </c>
      <c r="H83" s="17"/>
      <c r="I83" s="7">
        <v>1.0</v>
      </c>
      <c r="J83" s="7">
        <v>1.0</v>
      </c>
    </row>
    <row r="84">
      <c r="A84" s="7" t="s">
        <v>26</v>
      </c>
      <c r="B84" s="7" t="s">
        <v>35</v>
      </c>
      <c r="C84" s="7" t="s">
        <v>36</v>
      </c>
      <c r="D84" s="7" t="s">
        <v>153</v>
      </c>
      <c r="E84" s="7" t="s">
        <v>158</v>
      </c>
      <c r="F84" s="7">
        <v>95.0</v>
      </c>
      <c r="G84" s="7">
        <v>1.0</v>
      </c>
      <c r="H84" s="17"/>
      <c r="I84" s="7">
        <v>1.0</v>
      </c>
      <c r="J84" s="7">
        <v>1.0</v>
      </c>
    </row>
    <row r="85">
      <c r="A85" s="7" t="s">
        <v>26</v>
      </c>
      <c r="B85" s="7" t="s">
        <v>35</v>
      </c>
      <c r="C85" s="7" t="s">
        <v>36</v>
      </c>
      <c r="D85" s="7" t="s">
        <v>48</v>
      </c>
      <c r="E85" s="7" t="s">
        <v>160</v>
      </c>
      <c r="F85" s="7">
        <v>98.0</v>
      </c>
      <c r="G85" s="7">
        <v>1.0</v>
      </c>
      <c r="H85" s="17"/>
      <c r="I85" s="7">
        <v>1.0</v>
      </c>
      <c r="J85" s="7">
        <v>1.0</v>
      </c>
    </row>
    <row r="86">
      <c r="A86" s="7" t="s">
        <v>26</v>
      </c>
      <c r="B86" s="7" t="s">
        <v>35</v>
      </c>
      <c r="C86" s="7" t="s">
        <v>36</v>
      </c>
      <c r="D86" s="7" t="s">
        <v>48</v>
      </c>
      <c r="E86" s="7" t="s">
        <v>164</v>
      </c>
      <c r="F86" s="7">
        <v>95.0</v>
      </c>
      <c r="G86" s="7">
        <v>1.0</v>
      </c>
      <c r="H86" s="17"/>
      <c r="I86" s="7">
        <v>1.0</v>
      </c>
      <c r="J86" s="7">
        <v>1.0</v>
      </c>
    </row>
    <row r="87">
      <c r="A87" s="7" t="s">
        <v>26</v>
      </c>
      <c r="B87" s="7" t="s">
        <v>35</v>
      </c>
      <c r="C87" s="7" t="s">
        <v>36</v>
      </c>
      <c r="D87" s="7" t="s">
        <v>48</v>
      </c>
      <c r="E87" s="7" t="s">
        <v>165</v>
      </c>
      <c r="F87" s="7">
        <v>98.0</v>
      </c>
      <c r="G87" s="7">
        <v>1.0</v>
      </c>
      <c r="H87" s="17"/>
      <c r="I87" s="7">
        <v>2.0</v>
      </c>
      <c r="J87" s="7">
        <v>1.0</v>
      </c>
    </row>
    <row r="88">
      <c r="A88" s="7" t="s">
        <v>26</v>
      </c>
      <c r="B88" s="7" t="s">
        <v>35</v>
      </c>
      <c r="C88" s="7" t="s">
        <v>36</v>
      </c>
      <c r="D88" s="7" t="s">
        <v>48</v>
      </c>
      <c r="E88" s="7" t="s">
        <v>166</v>
      </c>
      <c r="F88" s="7">
        <v>95.0</v>
      </c>
      <c r="G88" s="7">
        <v>1.0</v>
      </c>
      <c r="H88" s="17"/>
      <c r="I88" s="7">
        <v>2.0</v>
      </c>
      <c r="J88" s="7">
        <v>1.0</v>
      </c>
    </row>
    <row r="89">
      <c r="A89" s="7" t="s">
        <v>26</v>
      </c>
      <c r="B89" s="7" t="s">
        <v>35</v>
      </c>
      <c r="C89" s="7" t="s">
        <v>99</v>
      </c>
      <c r="D89" s="7" t="s">
        <v>100</v>
      </c>
      <c r="E89" s="7" t="s">
        <v>417</v>
      </c>
      <c r="F89" s="7">
        <v>98.0</v>
      </c>
      <c r="G89" s="7">
        <v>1.0</v>
      </c>
      <c r="H89" s="17"/>
      <c r="I89" s="7">
        <v>0.0</v>
      </c>
      <c r="J89" s="7">
        <v>1.0</v>
      </c>
    </row>
    <row r="90">
      <c r="A90" s="7" t="s">
        <v>26</v>
      </c>
      <c r="B90" s="7" t="s">
        <v>35</v>
      </c>
      <c r="C90" s="7" t="s">
        <v>99</v>
      </c>
      <c r="D90" s="7" t="s">
        <v>100</v>
      </c>
      <c r="E90" s="7" t="s">
        <v>418</v>
      </c>
      <c r="F90" s="7">
        <v>95.0</v>
      </c>
      <c r="G90" s="7">
        <v>1.0</v>
      </c>
      <c r="H90" s="17"/>
      <c r="I90" s="7">
        <v>0.0</v>
      </c>
      <c r="J90" s="7">
        <v>1.0</v>
      </c>
    </row>
    <row r="91">
      <c r="A91" s="7" t="s">
        <v>26</v>
      </c>
      <c r="B91" s="7" t="s">
        <v>35</v>
      </c>
      <c r="C91" s="7" t="s">
        <v>36</v>
      </c>
      <c r="D91" s="7" t="s">
        <v>94</v>
      </c>
      <c r="E91" s="7" t="s">
        <v>420</v>
      </c>
      <c r="F91" s="7">
        <v>98.0</v>
      </c>
      <c r="G91" s="7">
        <v>1.0</v>
      </c>
      <c r="H91" s="17"/>
      <c r="I91" s="7">
        <v>0.0</v>
      </c>
      <c r="J91" s="7">
        <v>1.0</v>
      </c>
    </row>
    <row r="92">
      <c r="A92" s="7" t="s">
        <v>26</v>
      </c>
      <c r="B92" s="7" t="s">
        <v>35</v>
      </c>
      <c r="C92" s="7" t="s">
        <v>36</v>
      </c>
      <c r="D92" s="7" t="s">
        <v>94</v>
      </c>
      <c r="E92" s="7" t="s">
        <v>421</v>
      </c>
      <c r="F92" s="7">
        <v>95.0</v>
      </c>
      <c r="G92" s="7">
        <v>1.0</v>
      </c>
      <c r="H92" s="17"/>
      <c r="I92" s="7">
        <v>0.0</v>
      </c>
      <c r="J92" s="7">
        <v>1.0</v>
      </c>
    </row>
    <row r="93">
      <c r="A93" s="7" t="s">
        <v>26</v>
      </c>
      <c r="B93" s="7" t="s">
        <v>35</v>
      </c>
      <c r="C93" s="7" t="s">
        <v>36</v>
      </c>
      <c r="D93" s="7" t="s">
        <v>83</v>
      </c>
      <c r="E93" s="7" t="s">
        <v>167</v>
      </c>
      <c r="F93" s="7">
        <v>98.0</v>
      </c>
      <c r="G93" s="7">
        <v>1.0</v>
      </c>
      <c r="H93" s="17"/>
      <c r="I93" s="7">
        <v>0.0</v>
      </c>
      <c r="J93" s="7">
        <v>1.0</v>
      </c>
    </row>
    <row r="94">
      <c r="A94" s="7" t="s">
        <v>26</v>
      </c>
      <c r="B94" s="7" t="s">
        <v>35</v>
      </c>
      <c r="C94" s="7" t="s">
        <v>36</v>
      </c>
      <c r="D94" s="7" t="s">
        <v>83</v>
      </c>
      <c r="E94" s="7" t="s">
        <v>168</v>
      </c>
      <c r="F94" s="7">
        <v>95.0</v>
      </c>
      <c r="G94" s="7">
        <v>1.0</v>
      </c>
      <c r="H94" s="17"/>
      <c r="I94" s="7">
        <v>0.0</v>
      </c>
      <c r="J94" s="7">
        <v>1.0</v>
      </c>
    </row>
    <row r="95">
      <c r="A95" s="7" t="s">
        <v>26</v>
      </c>
      <c r="B95" s="7" t="s">
        <v>35</v>
      </c>
      <c r="C95" s="7" t="s">
        <v>36</v>
      </c>
      <c r="D95" s="7" t="s">
        <v>80</v>
      </c>
      <c r="E95" s="7" t="s">
        <v>445</v>
      </c>
      <c r="F95" s="7">
        <v>98.0</v>
      </c>
      <c r="G95" s="7">
        <v>1.0</v>
      </c>
      <c r="H95" s="17"/>
      <c r="I95" s="7">
        <v>0.0</v>
      </c>
      <c r="J95" s="7">
        <v>1.0</v>
      </c>
    </row>
    <row r="96">
      <c r="A96" s="7" t="s">
        <v>26</v>
      </c>
      <c r="B96" s="7" t="s">
        <v>35</v>
      </c>
      <c r="C96" s="7" t="s">
        <v>36</v>
      </c>
      <c r="D96" s="7" t="s">
        <v>80</v>
      </c>
      <c r="E96" s="7" t="s">
        <v>440</v>
      </c>
      <c r="F96" s="7">
        <v>95.0</v>
      </c>
      <c r="G96" s="7">
        <v>1.0</v>
      </c>
      <c r="H96" s="17"/>
      <c r="I96" s="7">
        <v>0.0</v>
      </c>
      <c r="J96" s="7">
        <v>1.0</v>
      </c>
    </row>
    <row r="97">
      <c r="A97" s="7" t="s">
        <v>26</v>
      </c>
      <c r="B97" s="7" t="s">
        <v>35</v>
      </c>
      <c r="C97" s="7" t="s">
        <v>36</v>
      </c>
      <c r="D97" s="7" t="s">
        <v>80</v>
      </c>
      <c r="E97" s="7" t="s">
        <v>437</v>
      </c>
      <c r="F97" s="7">
        <v>98.0</v>
      </c>
      <c r="G97" s="7">
        <v>1.0</v>
      </c>
      <c r="H97" s="17"/>
      <c r="I97" s="7">
        <v>0.0</v>
      </c>
      <c r="J97" s="7">
        <v>1.0</v>
      </c>
    </row>
    <row r="98">
      <c r="A98" s="7" t="s">
        <v>26</v>
      </c>
      <c r="B98" s="7" t="s">
        <v>35</v>
      </c>
      <c r="C98" s="7" t="s">
        <v>36</v>
      </c>
      <c r="D98" s="7" t="s">
        <v>80</v>
      </c>
      <c r="E98" s="7" t="s">
        <v>435</v>
      </c>
      <c r="F98" s="7">
        <v>95.0</v>
      </c>
      <c r="G98" s="7">
        <v>1.0</v>
      </c>
      <c r="H98" s="17"/>
      <c r="I98" s="7">
        <v>0.0</v>
      </c>
      <c r="J98" s="7">
        <v>1.0</v>
      </c>
    </row>
    <row r="99">
      <c r="A99" s="7" t="s">
        <v>26</v>
      </c>
      <c r="B99" s="7" t="s">
        <v>35</v>
      </c>
      <c r="C99" s="7" t="s">
        <v>54</v>
      </c>
      <c r="D99" s="7" t="s">
        <v>56</v>
      </c>
      <c r="E99" s="7" t="s">
        <v>171</v>
      </c>
      <c r="F99" s="7">
        <v>71.0</v>
      </c>
      <c r="G99" s="7">
        <v>1.0</v>
      </c>
      <c r="H99" s="17"/>
      <c r="I99" s="7">
        <v>6.0</v>
      </c>
      <c r="J99" s="7">
        <v>6.0</v>
      </c>
    </row>
    <row r="100">
      <c r="A100" s="7" t="s">
        <v>26</v>
      </c>
      <c r="B100" s="7" t="s">
        <v>35</v>
      </c>
      <c r="C100" s="7" t="s">
        <v>54</v>
      </c>
      <c r="D100" s="7" t="s">
        <v>106</v>
      </c>
      <c r="E100" s="7" t="s">
        <v>173</v>
      </c>
      <c r="F100" s="7">
        <v>68.0</v>
      </c>
      <c r="G100" s="7">
        <v>1.0</v>
      </c>
      <c r="H100" s="17"/>
      <c r="I100" s="7">
        <v>5.0</v>
      </c>
      <c r="J100" s="7">
        <v>6.0</v>
      </c>
    </row>
    <row r="101">
      <c r="A101" s="7" t="s">
        <v>26</v>
      </c>
      <c r="B101" s="7" t="s">
        <v>35</v>
      </c>
      <c r="C101" s="7" t="s">
        <v>36</v>
      </c>
      <c r="D101" s="7" t="s">
        <v>95</v>
      </c>
      <c r="E101" s="7" t="s">
        <v>174</v>
      </c>
      <c r="F101" s="7">
        <v>98.0</v>
      </c>
      <c r="G101" s="7">
        <v>1.0</v>
      </c>
      <c r="H101" s="17"/>
      <c r="I101" s="7">
        <v>0.0</v>
      </c>
      <c r="J101" s="7">
        <v>1.0</v>
      </c>
    </row>
    <row r="102">
      <c r="A102" s="7" t="s">
        <v>26</v>
      </c>
      <c r="B102" s="7" t="s">
        <v>35</v>
      </c>
      <c r="C102" s="7" t="s">
        <v>36</v>
      </c>
      <c r="D102" s="7" t="s">
        <v>95</v>
      </c>
      <c r="E102" s="7" t="s">
        <v>175</v>
      </c>
      <c r="F102" s="7">
        <v>95.0</v>
      </c>
      <c r="G102" s="7">
        <v>1.0</v>
      </c>
      <c r="H102" s="17"/>
      <c r="I102" s="7">
        <v>0.0</v>
      </c>
      <c r="J102" s="7">
        <v>1.0</v>
      </c>
    </row>
    <row r="103">
      <c r="A103" s="7" t="s">
        <v>26</v>
      </c>
      <c r="B103" s="7" t="s">
        <v>35</v>
      </c>
      <c r="C103" s="7" t="s">
        <v>101</v>
      </c>
      <c r="D103" s="7" t="s">
        <v>103</v>
      </c>
      <c r="E103" s="7" t="s">
        <v>176</v>
      </c>
      <c r="F103" s="7">
        <v>100.0</v>
      </c>
      <c r="G103" s="7">
        <v>1.0</v>
      </c>
      <c r="H103" s="17"/>
      <c r="I103" s="7">
        <v>1.0</v>
      </c>
      <c r="J103" s="7">
        <v>1.0</v>
      </c>
    </row>
    <row r="104">
      <c r="A104" s="7" t="s">
        <v>26</v>
      </c>
      <c r="B104" s="7" t="s">
        <v>35</v>
      </c>
      <c r="C104" s="7" t="s">
        <v>36</v>
      </c>
      <c r="D104" s="7" t="s">
        <v>343</v>
      </c>
      <c r="E104" s="7" t="s">
        <v>178</v>
      </c>
      <c r="F104" s="7">
        <v>98.0</v>
      </c>
      <c r="G104" s="7">
        <v>1.0</v>
      </c>
      <c r="H104" s="17"/>
      <c r="I104" s="7">
        <v>0.0</v>
      </c>
      <c r="J104" s="7">
        <v>1.0</v>
      </c>
    </row>
    <row r="105">
      <c r="A105" s="7" t="s">
        <v>26</v>
      </c>
      <c r="B105" s="7" t="s">
        <v>35</v>
      </c>
      <c r="C105" s="7" t="s">
        <v>36</v>
      </c>
      <c r="D105" s="7" t="s">
        <v>37</v>
      </c>
      <c r="E105" s="7" t="s">
        <v>178</v>
      </c>
      <c r="F105" s="7">
        <v>98.0</v>
      </c>
      <c r="G105" s="7">
        <v>1.0</v>
      </c>
      <c r="H105" s="17"/>
      <c r="I105" s="7">
        <v>0.0</v>
      </c>
      <c r="J105" s="7">
        <v>1.0</v>
      </c>
    </row>
    <row r="106">
      <c r="A106" s="7" t="s">
        <v>26</v>
      </c>
      <c r="B106" s="7" t="s">
        <v>35</v>
      </c>
      <c r="C106" s="7" t="s">
        <v>36</v>
      </c>
      <c r="D106" s="7" t="s">
        <v>343</v>
      </c>
      <c r="E106" s="7" t="s">
        <v>180</v>
      </c>
      <c r="F106" s="7">
        <v>95.0</v>
      </c>
      <c r="G106" s="7">
        <v>1.0</v>
      </c>
      <c r="H106" s="17"/>
      <c r="I106" s="7">
        <v>0.0</v>
      </c>
      <c r="J106" s="7">
        <v>1.0</v>
      </c>
    </row>
    <row r="107">
      <c r="A107" s="7" t="s">
        <v>26</v>
      </c>
      <c r="B107" s="7" t="s">
        <v>35</v>
      </c>
      <c r="C107" s="7" t="s">
        <v>36</v>
      </c>
      <c r="D107" s="7" t="s">
        <v>37</v>
      </c>
      <c r="E107" s="7" t="s">
        <v>180</v>
      </c>
      <c r="F107" s="7">
        <v>95.0</v>
      </c>
      <c r="G107" s="7">
        <v>1.0</v>
      </c>
      <c r="H107" s="17"/>
      <c r="I107" s="7">
        <v>0.0</v>
      </c>
      <c r="J107" s="7">
        <v>1.0</v>
      </c>
    </row>
    <row r="108">
      <c r="A108" s="7" t="s">
        <v>26</v>
      </c>
      <c r="B108" s="7" t="s">
        <v>35</v>
      </c>
      <c r="C108" s="7" t="s">
        <v>36</v>
      </c>
      <c r="D108" s="7" t="s">
        <v>95</v>
      </c>
      <c r="E108" s="7" t="s">
        <v>181</v>
      </c>
      <c r="F108" s="7">
        <v>98.0</v>
      </c>
      <c r="G108" s="7">
        <v>1.0</v>
      </c>
      <c r="H108" s="17"/>
      <c r="I108" s="7">
        <v>0.0</v>
      </c>
      <c r="J108" s="7">
        <v>1.0</v>
      </c>
    </row>
    <row r="109">
      <c r="A109" s="7" t="s">
        <v>26</v>
      </c>
      <c r="B109" s="7" t="s">
        <v>35</v>
      </c>
      <c r="C109" s="7" t="s">
        <v>36</v>
      </c>
      <c r="D109" s="7" t="s">
        <v>95</v>
      </c>
      <c r="E109" s="7" t="s">
        <v>183</v>
      </c>
      <c r="F109" s="7">
        <v>95.0</v>
      </c>
      <c r="G109" s="7">
        <v>1.0</v>
      </c>
      <c r="H109" s="17"/>
      <c r="I109" s="7">
        <v>0.0</v>
      </c>
      <c r="J109" s="7">
        <v>1.0</v>
      </c>
    </row>
    <row r="110">
      <c r="A110" s="7" t="s">
        <v>26</v>
      </c>
      <c r="B110" s="7" t="s">
        <v>35</v>
      </c>
      <c r="C110" s="7" t="s">
        <v>54</v>
      </c>
      <c r="D110" s="7" t="s">
        <v>137</v>
      </c>
      <c r="E110" s="7" t="s">
        <v>371</v>
      </c>
      <c r="F110" s="7">
        <v>81.0</v>
      </c>
      <c r="G110" s="7">
        <v>1.0</v>
      </c>
      <c r="H110" s="17"/>
      <c r="I110" s="7">
        <v>3.0</v>
      </c>
      <c r="J110" s="7">
        <v>3.0</v>
      </c>
    </row>
    <row r="111">
      <c r="A111" s="7" t="s">
        <v>26</v>
      </c>
      <c r="B111" s="7" t="s">
        <v>35</v>
      </c>
      <c r="C111" s="7" t="s">
        <v>101</v>
      </c>
      <c r="D111" s="7" t="s">
        <v>184</v>
      </c>
      <c r="E111" s="7" t="s">
        <v>185</v>
      </c>
      <c r="F111" s="7">
        <v>89.0</v>
      </c>
      <c r="G111" s="7">
        <v>1.0</v>
      </c>
      <c r="H111" s="17"/>
      <c r="I111" s="7">
        <v>4.0</v>
      </c>
      <c r="J111" s="7">
        <v>1.0</v>
      </c>
    </row>
    <row r="112">
      <c r="A112" s="7" t="s">
        <v>26</v>
      </c>
      <c r="B112" s="7" t="s">
        <v>35</v>
      </c>
      <c r="C112" s="7" t="s">
        <v>101</v>
      </c>
      <c r="D112" s="7" t="s">
        <v>186</v>
      </c>
      <c r="E112" s="7" t="s">
        <v>187</v>
      </c>
      <c r="F112" s="7">
        <v>100.0</v>
      </c>
      <c r="G112" s="7">
        <v>1.0</v>
      </c>
      <c r="H112" s="17"/>
      <c r="I112" s="7">
        <v>0.0</v>
      </c>
      <c r="J112" s="7">
        <v>0.0</v>
      </c>
    </row>
    <row r="113">
      <c r="A113" s="7" t="s">
        <v>26</v>
      </c>
      <c r="B113" s="7" t="s">
        <v>35</v>
      </c>
      <c r="C113" s="7" t="s">
        <v>101</v>
      </c>
      <c r="D113" s="7" t="s">
        <v>110</v>
      </c>
      <c r="E113" s="7" t="s">
        <v>189</v>
      </c>
      <c r="F113" s="7">
        <v>64.0</v>
      </c>
      <c r="G113" s="7">
        <v>1.0</v>
      </c>
      <c r="H113" s="17"/>
      <c r="I113" s="7">
        <v>4.0</v>
      </c>
      <c r="J113" s="7">
        <v>6.0</v>
      </c>
    </row>
    <row r="114">
      <c r="A114" s="7" t="s">
        <v>26</v>
      </c>
      <c r="B114" s="7" t="s">
        <v>35</v>
      </c>
      <c r="C114" s="7" t="s">
        <v>210</v>
      </c>
      <c r="D114" s="7" t="s">
        <v>212</v>
      </c>
      <c r="E114" s="7" t="s">
        <v>213</v>
      </c>
      <c r="F114" s="7">
        <v>70.0</v>
      </c>
      <c r="G114" s="7">
        <v>1.0</v>
      </c>
      <c r="H114" s="17"/>
      <c r="I114" s="7">
        <v>10.0</v>
      </c>
      <c r="J114" s="7">
        <v>5.0</v>
      </c>
    </row>
    <row r="115">
      <c r="A115" s="7" t="s">
        <v>26</v>
      </c>
      <c r="B115" s="7" t="s">
        <v>35</v>
      </c>
      <c r="C115" s="7" t="s">
        <v>101</v>
      </c>
      <c r="D115" s="7" t="s">
        <v>145</v>
      </c>
      <c r="E115" s="7" t="s">
        <v>229</v>
      </c>
      <c r="F115" s="7">
        <v>94.0</v>
      </c>
      <c r="G115" s="7">
        <v>1.0</v>
      </c>
      <c r="H115" s="17"/>
      <c r="I115" s="7">
        <v>2.0</v>
      </c>
      <c r="J115" s="7">
        <v>1.0</v>
      </c>
    </row>
    <row r="116">
      <c r="A116" s="7" t="s">
        <v>26</v>
      </c>
      <c r="B116" s="7" t="s">
        <v>35</v>
      </c>
      <c r="C116" s="7" t="s">
        <v>101</v>
      </c>
      <c r="D116" s="7" t="s">
        <v>230</v>
      </c>
      <c r="E116" s="7" t="s">
        <v>231</v>
      </c>
      <c r="F116" s="7">
        <v>82.0</v>
      </c>
      <c r="G116" s="7">
        <v>1.0</v>
      </c>
      <c r="H116" s="17"/>
      <c r="I116" s="7">
        <v>3.0</v>
      </c>
      <c r="J116" s="7">
        <v>2.0</v>
      </c>
    </row>
    <row r="117">
      <c r="A117" s="7" t="s">
        <v>26</v>
      </c>
      <c r="B117" s="7" t="s">
        <v>35</v>
      </c>
      <c r="C117" s="7" t="s">
        <v>54</v>
      </c>
      <c r="D117" s="7" t="s">
        <v>106</v>
      </c>
      <c r="E117" s="7" t="s">
        <v>331</v>
      </c>
      <c r="F117" s="7">
        <v>86.0</v>
      </c>
      <c r="G117" s="7">
        <v>1.0</v>
      </c>
      <c r="H117" s="17"/>
      <c r="I117" s="7">
        <v>2.0</v>
      </c>
      <c r="J117" s="7">
        <v>2.0</v>
      </c>
    </row>
    <row r="118">
      <c r="A118" s="7" t="s">
        <v>26</v>
      </c>
      <c r="B118" s="7" t="s">
        <v>35</v>
      </c>
      <c r="C118" s="7" t="s">
        <v>101</v>
      </c>
      <c r="D118" s="7" t="s">
        <v>230</v>
      </c>
      <c r="E118" s="7" t="s">
        <v>233</v>
      </c>
      <c r="F118" s="7">
        <v>100.0</v>
      </c>
      <c r="G118" s="7">
        <v>1.0</v>
      </c>
      <c r="H118" s="17"/>
      <c r="I118" s="7">
        <v>0.0</v>
      </c>
      <c r="J118" s="7">
        <v>1.0</v>
      </c>
    </row>
    <row r="119">
      <c r="A119" s="7" t="s">
        <v>26</v>
      </c>
      <c r="B119" s="7" t="s">
        <v>35</v>
      </c>
      <c r="C119" s="7" t="s">
        <v>36</v>
      </c>
      <c r="D119" s="7" t="s">
        <v>153</v>
      </c>
      <c r="E119" s="7" t="s">
        <v>234</v>
      </c>
      <c r="F119" s="7">
        <v>98.0</v>
      </c>
      <c r="G119" s="7">
        <v>1.0</v>
      </c>
      <c r="H119" s="17"/>
      <c r="I119" s="7">
        <v>2.0</v>
      </c>
      <c r="J119" s="7">
        <v>1.0</v>
      </c>
    </row>
    <row r="120">
      <c r="A120" s="7" t="s">
        <v>26</v>
      </c>
      <c r="B120" s="7" t="s">
        <v>35</v>
      </c>
      <c r="C120" s="7" t="s">
        <v>36</v>
      </c>
      <c r="D120" s="7" t="s">
        <v>153</v>
      </c>
      <c r="E120" s="7" t="s">
        <v>235</v>
      </c>
      <c r="F120" s="7">
        <v>95.0</v>
      </c>
      <c r="G120" s="7">
        <v>1.0</v>
      </c>
      <c r="H120" s="17"/>
      <c r="I120" s="7">
        <v>2.0</v>
      </c>
      <c r="J120" s="7">
        <v>1.0</v>
      </c>
    </row>
    <row r="121">
      <c r="A121" s="7" t="s">
        <v>26</v>
      </c>
      <c r="B121" s="7" t="s">
        <v>35</v>
      </c>
      <c r="C121" s="7" t="s">
        <v>54</v>
      </c>
      <c r="D121" s="7" t="s">
        <v>129</v>
      </c>
      <c r="E121" s="7" t="s">
        <v>329</v>
      </c>
      <c r="F121" s="7">
        <v>81.0</v>
      </c>
      <c r="G121" s="7">
        <v>1.0</v>
      </c>
      <c r="H121" s="17"/>
      <c r="I121" s="7">
        <v>3.0</v>
      </c>
      <c r="J121" s="7">
        <v>3.0</v>
      </c>
    </row>
    <row r="122">
      <c r="A122" s="7" t="s">
        <v>26</v>
      </c>
      <c r="B122" s="7" t="s">
        <v>35</v>
      </c>
      <c r="C122" s="7" t="s">
        <v>36</v>
      </c>
      <c r="D122" s="7" t="s">
        <v>95</v>
      </c>
      <c r="E122" s="7" t="s">
        <v>238</v>
      </c>
      <c r="F122" s="7">
        <v>98.0</v>
      </c>
      <c r="G122" s="7">
        <v>1.0</v>
      </c>
      <c r="H122" s="17"/>
      <c r="I122" s="7">
        <v>0.0</v>
      </c>
      <c r="J122" s="7">
        <v>1.0</v>
      </c>
    </row>
    <row r="123">
      <c r="A123" s="7" t="s">
        <v>26</v>
      </c>
      <c r="B123" s="7" t="s">
        <v>35</v>
      </c>
      <c r="C123" s="7" t="s">
        <v>36</v>
      </c>
      <c r="D123" s="7" t="s">
        <v>95</v>
      </c>
      <c r="E123" s="7" t="s">
        <v>245</v>
      </c>
      <c r="F123" s="7">
        <v>95.0</v>
      </c>
      <c r="G123" s="7">
        <v>1.0</v>
      </c>
      <c r="H123" s="17"/>
      <c r="I123" s="7">
        <v>0.0</v>
      </c>
      <c r="J123" s="7">
        <v>1.0</v>
      </c>
    </row>
    <row r="124">
      <c r="A124" s="7" t="s">
        <v>26</v>
      </c>
      <c r="B124" s="7" t="s">
        <v>35</v>
      </c>
      <c r="C124" s="7" t="s">
        <v>36</v>
      </c>
      <c r="D124" s="7" t="s">
        <v>48</v>
      </c>
      <c r="E124" s="7" t="s">
        <v>251</v>
      </c>
      <c r="F124" s="7">
        <v>98.0</v>
      </c>
      <c r="G124" s="7">
        <v>1.0</v>
      </c>
      <c r="H124" s="17"/>
      <c r="I124" s="7">
        <v>1.0</v>
      </c>
      <c r="J124" s="7">
        <v>1.0</v>
      </c>
    </row>
    <row r="125">
      <c r="A125" s="7" t="s">
        <v>26</v>
      </c>
      <c r="B125" s="7" t="s">
        <v>35</v>
      </c>
      <c r="C125" s="7" t="s">
        <v>36</v>
      </c>
      <c r="D125" s="7" t="s">
        <v>48</v>
      </c>
      <c r="E125" s="7" t="s">
        <v>253</v>
      </c>
      <c r="F125" s="7">
        <v>95.0</v>
      </c>
      <c r="G125" s="7">
        <v>1.0</v>
      </c>
      <c r="H125" s="17"/>
      <c r="I125" s="7">
        <v>1.0</v>
      </c>
      <c r="J125" s="7">
        <v>1.0</v>
      </c>
    </row>
    <row r="126">
      <c r="A126" s="7" t="s">
        <v>26</v>
      </c>
      <c r="B126" s="7" t="s">
        <v>35</v>
      </c>
      <c r="C126" s="7" t="s">
        <v>36</v>
      </c>
      <c r="D126" s="7" t="s">
        <v>48</v>
      </c>
      <c r="E126" s="7" t="s">
        <v>324</v>
      </c>
      <c r="F126" s="7">
        <v>98.0</v>
      </c>
      <c r="G126" s="7">
        <v>1.0</v>
      </c>
      <c r="H126" s="17"/>
      <c r="I126" s="7">
        <v>2.0</v>
      </c>
      <c r="J126" s="7">
        <v>1.0</v>
      </c>
    </row>
    <row r="127">
      <c r="A127" s="7" t="s">
        <v>26</v>
      </c>
      <c r="B127" s="7" t="s">
        <v>35</v>
      </c>
      <c r="C127" s="7" t="s">
        <v>36</v>
      </c>
      <c r="D127" s="7" t="s">
        <v>48</v>
      </c>
      <c r="E127" s="7" t="s">
        <v>315</v>
      </c>
      <c r="F127" s="7">
        <v>95.0</v>
      </c>
      <c r="G127" s="7">
        <v>1.0</v>
      </c>
      <c r="H127" s="17"/>
      <c r="I127" s="7">
        <v>2.0</v>
      </c>
      <c r="J127" s="7">
        <v>1.0</v>
      </c>
    </row>
    <row r="128">
      <c r="A128" s="7" t="s">
        <v>26</v>
      </c>
      <c r="B128" s="7" t="s">
        <v>35</v>
      </c>
      <c r="C128" s="7" t="s">
        <v>36</v>
      </c>
      <c r="D128" s="7" t="s">
        <v>48</v>
      </c>
      <c r="E128" s="7" t="s">
        <v>254</v>
      </c>
      <c r="F128" s="7">
        <v>98.0</v>
      </c>
      <c r="G128" s="7">
        <v>1.0</v>
      </c>
      <c r="H128" s="17"/>
      <c r="I128" s="7">
        <v>2.0</v>
      </c>
      <c r="J128" s="7">
        <v>1.0</v>
      </c>
    </row>
    <row r="129">
      <c r="A129" s="7" t="s">
        <v>26</v>
      </c>
      <c r="B129" s="7" t="s">
        <v>35</v>
      </c>
      <c r="C129" s="7" t="s">
        <v>36</v>
      </c>
      <c r="D129" s="7" t="s">
        <v>48</v>
      </c>
      <c r="E129" s="7" t="s">
        <v>263</v>
      </c>
      <c r="F129" s="7">
        <v>95.0</v>
      </c>
      <c r="G129" s="7">
        <v>1.0</v>
      </c>
      <c r="H129" s="17"/>
      <c r="I129" s="7">
        <v>2.0</v>
      </c>
      <c r="J129" s="7">
        <v>1.0</v>
      </c>
    </row>
    <row r="130">
      <c r="A130" s="7" t="s">
        <v>26</v>
      </c>
      <c r="B130" s="7" t="s">
        <v>35</v>
      </c>
      <c r="C130" s="7" t="s">
        <v>54</v>
      </c>
      <c r="D130" s="7" t="s">
        <v>131</v>
      </c>
      <c r="E130" s="7" t="s">
        <v>265</v>
      </c>
      <c r="F130" s="7">
        <v>100.0</v>
      </c>
      <c r="G130" s="7">
        <v>1.0</v>
      </c>
      <c r="H130" s="17"/>
      <c r="I130" s="7">
        <v>1.0</v>
      </c>
      <c r="J130" s="7">
        <v>1.0</v>
      </c>
    </row>
    <row r="131">
      <c r="A131" s="7" t="s">
        <v>26</v>
      </c>
      <c r="B131" s="7" t="s">
        <v>35</v>
      </c>
      <c r="C131" s="7" t="s">
        <v>36</v>
      </c>
      <c r="D131" s="7" t="s">
        <v>48</v>
      </c>
      <c r="E131" s="7" t="s">
        <v>267</v>
      </c>
      <c r="F131" s="7">
        <v>98.0</v>
      </c>
      <c r="G131" s="7">
        <v>1.0</v>
      </c>
      <c r="H131" s="17"/>
      <c r="I131" s="7">
        <v>0.0</v>
      </c>
      <c r="J131" s="7">
        <v>1.0</v>
      </c>
    </row>
    <row r="132">
      <c r="A132" s="7" t="s">
        <v>26</v>
      </c>
      <c r="B132" s="7" t="s">
        <v>35</v>
      </c>
      <c r="C132" s="7" t="s">
        <v>36</v>
      </c>
      <c r="D132" s="7" t="s">
        <v>48</v>
      </c>
      <c r="E132" s="7" t="s">
        <v>268</v>
      </c>
      <c r="F132" s="7">
        <v>95.0</v>
      </c>
      <c r="G132" s="7">
        <v>1.0</v>
      </c>
      <c r="H132" s="17"/>
      <c r="I132" s="7">
        <v>0.0</v>
      </c>
      <c r="J132" s="7">
        <v>1.0</v>
      </c>
    </row>
    <row r="133">
      <c r="A133" s="7" t="s">
        <v>26</v>
      </c>
      <c r="B133" s="7" t="s">
        <v>35</v>
      </c>
      <c r="C133" s="7" t="s">
        <v>36</v>
      </c>
      <c r="D133" s="7" t="s">
        <v>153</v>
      </c>
      <c r="E133" s="7" t="s">
        <v>297</v>
      </c>
      <c r="F133" s="7">
        <v>98.0</v>
      </c>
      <c r="G133" s="7">
        <v>1.0</v>
      </c>
      <c r="H133" s="17"/>
      <c r="I133" s="7">
        <v>0.0</v>
      </c>
      <c r="J133" s="7">
        <v>1.0</v>
      </c>
    </row>
    <row r="134">
      <c r="A134" s="7" t="s">
        <v>26</v>
      </c>
      <c r="B134" s="7" t="s">
        <v>35</v>
      </c>
      <c r="C134" s="7" t="s">
        <v>36</v>
      </c>
      <c r="D134" s="7" t="s">
        <v>153</v>
      </c>
      <c r="E134" s="7" t="s">
        <v>296</v>
      </c>
      <c r="F134" s="7">
        <v>95.0</v>
      </c>
      <c r="G134" s="7">
        <v>1.0</v>
      </c>
      <c r="H134" s="17"/>
      <c r="I134" s="7">
        <v>0.0</v>
      </c>
      <c r="J134" s="7">
        <v>1.0</v>
      </c>
    </row>
    <row r="135">
      <c r="A135" s="7" t="s">
        <v>26</v>
      </c>
      <c r="B135" s="7" t="s">
        <v>35</v>
      </c>
      <c r="C135" s="7" t="s">
        <v>36</v>
      </c>
      <c r="D135" s="7" t="s">
        <v>95</v>
      </c>
      <c r="E135" s="7" t="s">
        <v>269</v>
      </c>
      <c r="F135" s="7">
        <v>98.0</v>
      </c>
      <c r="G135" s="7">
        <v>1.0</v>
      </c>
      <c r="H135" s="17"/>
      <c r="I135" s="7">
        <v>0.0</v>
      </c>
      <c r="J135" s="7">
        <v>1.0</v>
      </c>
    </row>
    <row r="136">
      <c r="A136" s="7" t="s">
        <v>26</v>
      </c>
      <c r="B136" s="7" t="s">
        <v>35</v>
      </c>
      <c r="C136" s="7" t="s">
        <v>36</v>
      </c>
      <c r="D136" s="7" t="s">
        <v>95</v>
      </c>
      <c r="E136" s="7" t="s">
        <v>278</v>
      </c>
      <c r="F136" s="7">
        <v>95.0</v>
      </c>
      <c r="G136" s="7">
        <v>1.0</v>
      </c>
      <c r="H136" s="17"/>
      <c r="I136" s="7">
        <v>0.0</v>
      </c>
      <c r="J136" s="7">
        <v>1.0</v>
      </c>
    </row>
    <row r="137">
      <c r="A137" s="7" t="s">
        <v>26</v>
      </c>
      <c r="B137" s="7" t="s">
        <v>35</v>
      </c>
      <c r="C137" s="7" t="s">
        <v>36</v>
      </c>
      <c r="D137" s="7" t="s">
        <v>95</v>
      </c>
      <c r="E137" s="7" t="s">
        <v>280</v>
      </c>
      <c r="F137" s="7">
        <v>98.0</v>
      </c>
      <c r="G137" s="7">
        <v>1.0</v>
      </c>
      <c r="H137" s="17"/>
      <c r="I137" s="7">
        <v>0.0</v>
      </c>
      <c r="J137" s="7">
        <v>1.0</v>
      </c>
    </row>
    <row r="138">
      <c r="A138" s="7" t="s">
        <v>26</v>
      </c>
      <c r="B138" s="7" t="s">
        <v>35</v>
      </c>
      <c r="C138" s="7" t="s">
        <v>36</v>
      </c>
      <c r="D138" s="7" t="s">
        <v>95</v>
      </c>
      <c r="E138" s="7" t="s">
        <v>281</v>
      </c>
      <c r="F138" s="7">
        <v>95.0</v>
      </c>
      <c r="G138" s="7">
        <v>1.0</v>
      </c>
      <c r="H138" s="17"/>
      <c r="I138" s="7">
        <v>0.0</v>
      </c>
      <c r="J138" s="7">
        <v>1.0</v>
      </c>
    </row>
    <row r="139">
      <c r="A139" s="7" t="s">
        <v>26</v>
      </c>
      <c r="B139" s="7" t="s">
        <v>35</v>
      </c>
      <c r="C139" s="7" t="s">
        <v>36</v>
      </c>
      <c r="D139" s="7" t="s">
        <v>190</v>
      </c>
      <c r="E139" s="7" t="s">
        <v>261</v>
      </c>
      <c r="F139" s="7">
        <v>98.0</v>
      </c>
      <c r="G139" s="7">
        <v>1.0</v>
      </c>
      <c r="H139" s="17"/>
      <c r="I139" s="7">
        <v>0.0</v>
      </c>
      <c r="J139" s="7">
        <v>1.0</v>
      </c>
    </row>
    <row r="140">
      <c r="A140" s="7" t="s">
        <v>26</v>
      </c>
      <c r="B140" s="7" t="s">
        <v>35</v>
      </c>
      <c r="C140" s="7" t="s">
        <v>36</v>
      </c>
      <c r="D140" s="7" t="s">
        <v>80</v>
      </c>
      <c r="E140" s="7" t="s">
        <v>261</v>
      </c>
      <c r="F140" s="7">
        <v>98.0</v>
      </c>
      <c r="G140" s="7">
        <v>1.0</v>
      </c>
      <c r="H140" s="17"/>
      <c r="I140" s="7">
        <v>0.0</v>
      </c>
      <c r="J140" s="7">
        <v>1.0</v>
      </c>
    </row>
    <row r="141">
      <c r="A141" s="7" t="s">
        <v>26</v>
      </c>
      <c r="B141" s="7" t="s">
        <v>35</v>
      </c>
      <c r="C141" s="7" t="s">
        <v>36</v>
      </c>
      <c r="D141" s="7" t="s">
        <v>190</v>
      </c>
      <c r="E141" s="7" t="s">
        <v>241</v>
      </c>
      <c r="F141" s="7">
        <v>95.0</v>
      </c>
      <c r="G141" s="7">
        <v>1.0</v>
      </c>
      <c r="H141" s="17"/>
      <c r="I141" s="7">
        <v>0.0</v>
      </c>
      <c r="J141" s="7">
        <v>1.0</v>
      </c>
    </row>
    <row r="142">
      <c r="A142" s="7" t="s">
        <v>26</v>
      </c>
      <c r="B142" s="7" t="s">
        <v>35</v>
      </c>
      <c r="C142" s="7" t="s">
        <v>36</v>
      </c>
      <c r="D142" s="7" t="s">
        <v>80</v>
      </c>
      <c r="E142" s="7" t="s">
        <v>241</v>
      </c>
      <c r="F142" s="7">
        <v>95.0</v>
      </c>
      <c r="G142" s="7">
        <v>1.0</v>
      </c>
      <c r="H142" s="17"/>
      <c r="I142" s="7">
        <v>0.0</v>
      </c>
      <c r="J142" s="7">
        <v>1.0</v>
      </c>
    </row>
    <row r="143">
      <c r="A143" s="7" t="s">
        <v>26</v>
      </c>
      <c r="B143" s="7" t="s">
        <v>284</v>
      </c>
      <c r="C143" s="7" t="s">
        <v>285</v>
      </c>
      <c r="D143" s="7" t="s">
        <v>552</v>
      </c>
      <c r="E143" s="7" t="s">
        <v>553</v>
      </c>
      <c r="F143" s="7">
        <v>98.0</v>
      </c>
      <c r="G143" s="7">
        <v>1.0</v>
      </c>
      <c r="H143" s="17"/>
      <c r="I143" s="7">
        <v>1.0</v>
      </c>
      <c r="J143" s="7">
        <v>1.0</v>
      </c>
    </row>
    <row r="144">
      <c r="A144" s="7" t="s">
        <v>26</v>
      </c>
      <c r="B144" s="7" t="s">
        <v>284</v>
      </c>
      <c r="C144" s="7" t="s">
        <v>285</v>
      </c>
      <c r="D144" s="7" t="s">
        <v>552</v>
      </c>
      <c r="E144" s="7" t="s">
        <v>554</v>
      </c>
      <c r="F144" s="7">
        <v>95.0</v>
      </c>
      <c r="G144" s="7">
        <v>1.0</v>
      </c>
      <c r="H144" s="17"/>
      <c r="I144" s="7">
        <v>1.0</v>
      </c>
      <c r="J144" s="7">
        <v>1.0</v>
      </c>
    </row>
    <row r="145">
      <c r="A145" s="7" t="s">
        <v>26</v>
      </c>
      <c r="B145" s="7" t="s">
        <v>284</v>
      </c>
      <c r="C145" s="7" t="s">
        <v>285</v>
      </c>
      <c r="D145" s="7" t="s">
        <v>552</v>
      </c>
      <c r="E145" s="7" t="s">
        <v>555</v>
      </c>
      <c r="F145" s="7">
        <v>98.0</v>
      </c>
      <c r="G145" s="7">
        <v>1.0</v>
      </c>
      <c r="H145" s="17"/>
      <c r="I145" s="7">
        <v>1.0</v>
      </c>
      <c r="J145" s="7">
        <v>1.0</v>
      </c>
    </row>
    <row r="146">
      <c r="A146" s="7" t="s">
        <v>26</v>
      </c>
      <c r="B146" s="7" t="s">
        <v>284</v>
      </c>
      <c r="C146" s="7" t="s">
        <v>556</v>
      </c>
      <c r="D146" s="7" t="s">
        <v>557</v>
      </c>
      <c r="E146" s="7" t="s">
        <v>555</v>
      </c>
      <c r="F146" s="7">
        <v>98.0</v>
      </c>
      <c r="G146" s="7">
        <v>1.0</v>
      </c>
      <c r="H146" s="17"/>
      <c r="I146" s="7">
        <v>1.0</v>
      </c>
      <c r="J146" s="7">
        <v>1.0</v>
      </c>
    </row>
    <row r="147">
      <c r="A147" s="7" t="s">
        <v>26</v>
      </c>
      <c r="B147" s="7" t="s">
        <v>284</v>
      </c>
      <c r="C147" s="7" t="s">
        <v>285</v>
      </c>
      <c r="D147" s="7" t="s">
        <v>552</v>
      </c>
      <c r="E147" s="7" t="s">
        <v>572</v>
      </c>
      <c r="F147" s="7">
        <v>95.0</v>
      </c>
      <c r="G147" s="7">
        <v>1.0</v>
      </c>
      <c r="H147" s="17"/>
      <c r="I147" s="7">
        <v>1.0</v>
      </c>
      <c r="J147" s="7">
        <v>1.0</v>
      </c>
    </row>
    <row r="148">
      <c r="A148" s="7" t="s">
        <v>26</v>
      </c>
      <c r="B148" s="7" t="s">
        <v>284</v>
      </c>
      <c r="C148" s="7" t="s">
        <v>556</v>
      </c>
      <c r="D148" s="7" t="s">
        <v>557</v>
      </c>
      <c r="E148" s="7" t="s">
        <v>572</v>
      </c>
      <c r="F148" s="7">
        <v>95.0</v>
      </c>
      <c r="G148" s="7">
        <v>1.0</v>
      </c>
      <c r="H148" s="17"/>
      <c r="I148" s="7">
        <v>1.0</v>
      </c>
      <c r="J148" s="7">
        <v>1.0</v>
      </c>
    </row>
    <row r="149">
      <c r="A149" s="7" t="s">
        <v>26</v>
      </c>
      <c r="B149" s="7" t="s">
        <v>284</v>
      </c>
      <c r="C149" s="7" t="s">
        <v>573</v>
      </c>
      <c r="D149" s="7" t="s">
        <v>574</v>
      </c>
      <c r="E149" s="7" t="s">
        <v>575</v>
      </c>
      <c r="F149" s="7">
        <v>100.0</v>
      </c>
      <c r="G149" s="7">
        <v>1.0</v>
      </c>
      <c r="H149" s="17"/>
      <c r="I149" s="7">
        <v>0.0</v>
      </c>
      <c r="J149" s="7">
        <v>1.0</v>
      </c>
    </row>
    <row r="150">
      <c r="A150" s="7" t="s">
        <v>26</v>
      </c>
      <c r="B150" s="7" t="s">
        <v>284</v>
      </c>
      <c r="C150" s="7" t="s">
        <v>285</v>
      </c>
      <c r="D150" s="7" t="s">
        <v>552</v>
      </c>
      <c r="E150" s="7" t="s">
        <v>577</v>
      </c>
      <c r="F150" s="7">
        <v>98.0</v>
      </c>
      <c r="G150" s="7">
        <v>1.0</v>
      </c>
      <c r="H150" s="17"/>
      <c r="I150" s="7">
        <v>0.0</v>
      </c>
      <c r="J150" s="7">
        <v>1.0</v>
      </c>
    </row>
    <row r="151">
      <c r="A151" s="7" t="s">
        <v>26</v>
      </c>
      <c r="B151" s="7" t="s">
        <v>284</v>
      </c>
      <c r="C151" s="7" t="s">
        <v>556</v>
      </c>
      <c r="D151" s="7" t="s">
        <v>557</v>
      </c>
      <c r="E151" s="7" t="s">
        <v>577</v>
      </c>
      <c r="F151" s="7">
        <v>98.0</v>
      </c>
      <c r="G151" s="7">
        <v>1.0</v>
      </c>
      <c r="H151" s="17"/>
      <c r="I151" s="7">
        <v>0.0</v>
      </c>
      <c r="J151" s="7">
        <v>1.0</v>
      </c>
    </row>
    <row r="152">
      <c r="A152" s="7" t="s">
        <v>26</v>
      </c>
      <c r="B152" s="7" t="s">
        <v>284</v>
      </c>
      <c r="C152" s="7" t="s">
        <v>285</v>
      </c>
      <c r="D152" s="7" t="s">
        <v>338</v>
      </c>
      <c r="E152" s="7" t="s">
        <v>584</v>
      </c>
      <c r="F152" s="7">
        <v>98.0</v>
      </c>
      <c r="G152" s="7">
        <v>1.0</v>
      </c>
      <c r="H152" s="17"/>
      <c r="I152" s="7">
        <v>0.0</v>
      </c>
      <c r="J152" s="7">
        <v>1.0</v>
      </c>
    </row>
    <row r="153">
      <c r="A153" s="7" t="s">
        <v>26</v>
      </c>
      <c r="B153" s="7" t="s">
        <v>284</v>
      </c>
      <c r="C153" s="7" t="s">
        <v>285</v>
      </c>
      <c r="D153" s="7" t="s">
        <v>552</v>
      </c>
      <c r="E153" s="7" t="s">
        <v>585</v>
      </c>
      <c r="F153" s="7">
        <v>95.0</v>
      </c>
      <c r="G153" s="7">
        <v>1.0</v>
      </c>
      <c r="H153" s="17"/>
      <c r="I153" s="7">
        <v>0.0</v>
      </c>
      <c r="J153" s="7">
        <v>1.0</v>
      </c>
    </row>
    <row r="154">
      <c r="A154" s="7" t="s">
        <v>26</v>
      </c>
      <c r="B154" s="7" t="s">
        <v>284</v>
      </c>
      <c r="C154" s="7" t="s">
        <v>556</v>
      </c>
      <c r="D154" s="7" t="s">
        <v>557</v>
      </c>
      <c r="E154" s="7" t="s">
        <v>585</v>
      </c>
      <c r="F154" s="7">
        <v>95.0</v>
      </c>
      <c r="G154" s="7">
        <v>1.0</v>
      </c>
      <c r="H154" s="17"/>
      <c r="I154" s="7">
        <v>0.0</v>
      </c>
      <c r="J154" s="7">
        <v>1.0</v>
      </c>
    </row>
    <row r="155">
      <c r="A155" s="7" t="s">
        <v>26</v>
      </c>
      <c r="B155" s="7" t="s">
        <v>284</v>
      </c>
      <c r="C155" s="7" t="s">
        <v>285</v>
      </c>
      <c r="D155" s="7" t="s">
        <v>338</v>
      </c>
      <c r="E155" s="7" t="s">
        <v>597</v>
      </c>
      <c r="F155" s="7">
        <v>95.0</v>
      </c>
      <c r="G155" s="7">
        <v>1.0</v>
      </c>
      <c r="H155" s="17"/>
      <c r="I155" s="7">
        <v>0.0</v>
      </c>
      <c r="J155" s="7">
        <v>1.0</v>
      </c>
    </row>
    <row r="156">
      <c r="A156" s="7" t="s">
        <v>26</v>
      </c>
      <c r="B156" s="7" t="s">
        <v>284</v>
      </c>
      <c r="C156" s="7" t="s">
        <v>285</v>
      </c>
      <c r="D156" s="7" t="s">
        <v>286</v>
      </c>
      <c r="E156" s="7" t="s">
        <v>113</v>
      </c>
      <c r="F156" s="7">
        <v>98.0</v>
      </c>
      <c r="G156" s="7">
        <v>1.0</v>
      </c>
      <c r="H156" s="17"/>
      <c r="I156" s="7">
        <v>0.0</v>
      </c>
      <c r="J156" s="7">
        <v>1.0</v>
      </c>
    </row>
    <row r="157">
      <c r="A157" s="7" t="s">
        <v>26</v>
      </c>
      <c r="B157" s="7" t="s">
        <v>284</v>
      </c>
      <c r="C157" s="7" t="s">
        <v>285</v>
      </c>
      <c r="D157" s="7" t="s">
        <v>286</v>
      </c>
      <c r="E157" s="7" t="s">
        <v>115</v>
      </c>
      <c r="F157" s="7">
        <v>95.0</v>
      </c>
      <c r="G157" s="7">
        <v>1.0</v>
      </c>
      <c r="H157" s="17"/>
      <c r="I157" s="7">
        <v>0.0</v>
      </c>
      <c r="J157" s="7">
        <v>1.0</v>
      </c>
    </row>
    <row r="158">
      <c r="A158" s="7" t="s">
        <v>26</v>
      </c>
      <c r="B158" s="7" t="s">
        <v>284</v>
      </c>
      <c r="C158" s="7" t="s">
        <v>295</v>
      </c>
      <c r="D158" s="7" t="s">
        <v>332</v>
      </c>
      <c r="E158" s="7" t="s">
        <v>333</v>
      </c>
      <c r="F158" s="7">
        <v>98.0</v>
      </c>
      <c r="G158" s="7">
        <v>1.0</v>
      </c>
      <c r="H158" s="17"/>
      <c r="I158" s="7">
        <v>0.0</v>
      </c>
      <c r="J158" s="7">
        <v>1.0</v>
      </c>
    </row>
    <row r="159">
      <c r="A159" s="7" t="s">
        <v>26</v>
      </c>
      <c r="B159" s="7" t="s">
        <v>284</v>
      </c>
      <c r="C159" s="7" t="s">
        <v>295</v>
      </c>
      <c r="D159" s="7" t="s">
        <v>332</v>
      </c>
      <c r="E159" s="7" t="s">
        <v>334</v>
      </c>
      <c r="F159" s="7">
        <v>95.0</v>
      </c>
      <c r="G159" s="7">
        <v>1.0</v>
      </c>
      <c r="H159" s="17"/>
      <c r="I159" s="7">
        <v>0.0</v>
      </c>
      <c r="J159" s="7">
        <v>1.0</v>
      </c>
    </row>
    <row r="160">
      <c r="A160" s="7" t="s">
        <v>26</v>
      </c>
      <c r="B160" s="7" t="s">
        <v>284</v>
      </c>
      <c r="C160" s="7" t="s">
        <v>295</v>
      </c>
      <c r="D160" s="7" t="s">
        <v>332</v>
      </c>
      <c r="E160" s="7" t="s">
        <v>335</v>
      </c>
      <c r="F160" s="7">
        <v>100.0</v>
      </c>
      <c r="G160" s="7">
        <v>1.0</v>
      </c>
      <c r="H160" s="17"/>
      <c r="I160" s="7">
        <v>0.0</v>
      </c>
      <c r="J160" s="7">
        <v>1.0</v>
      </c>
    </row>
    <row r="161">
      <c r="A161" s="7" t="s">
        <v>26</v>
      </c>
      <c r="B161" s="7" t="s">
        <v>284</v>
      </c>
      <c r="C161" s="7" t="s">
        <v>295</v>
      </c>
      <c r="D161" s="7" t="s">
        <v>332</v>
      </c>
      <c r="E161" s="7" t="s">
        <v>336</v>
      </c>
      <c r="F161" s="7">
        <v>98.0</v>
      </c>
      <c r="G161" s="7">
        <v>1.0</v>
      </c>
      <c r="H161" s="17"/>
      <c r="I161" s="7">
        <v>0.0</v>
      </c>
      <c r="J161" s="7">
        <v>1.0</v>
      </c>
    </row>
    <row r="162">
      <c r="A162" s="7" t="s">
        <v>26</v>
      </c>
      <c r="B162" s="7" t="s">
        <v>284</v>
      </c>
      <c r="C162" s="7" t="s">
        <v>295</v>
      </c>
      <c r="D162" s="7" t="s">
        <v>332</v>
      </c>
      <c r="E162" s="7" t="s">
        <v>337</v>
      </c>
      <c r="F162" s="7">
        <v>95.0</v>
      </c>
      <c r="G162" s="7">
        <v>1.0</v>
      </c>
      <c r="H162" s="17"/>
      <c r="I162" s="7">
        <v>0.0</v>
      </c>
      <c r="J162" s="7">
        <v>1.0</v>
      </c>
    </row>
    <row r="163">
      <c r="A163" s="7" t="s">
        <v>26</v>
      </c>
      <c r="B163" s="7" t="s">
        <v>284</v>
      </c>
      <c r="C163" s="7" t="s">
        <v>295</v>
      </c>
      <c r="D163" s="7" t="s">
        <v>332</v>
      </c>
      <c r="E163" s="7" t="s">
        <v>134</v>
      </c>
      <c r="F163" s="7">
        <v>98.0</v>
      </c>
      <c r="G163" s="7">
        <v>1.0</v>
      </c>
      <c r="H163" s="17"/>
      <c r="I163" s="7">
        <v>0.0</v>
      </c>
      <c r="J163" s="7">
        <v>1.0</v>
      </c>
    </row>
    <row r="164">
      <c r="A164" s="7" t="s">
        <v>26</v>
      </c>
      <c r="B164" s="7" t="s">
        <v>284</v>
      </c>
      <c r="C164" s="7" t="s">
        <v>295</v>
      </c>
      <c r="D164" s="7" t="s">
        <v>332</v>
      </c>
      <c r="E164" s="7" t="s">
        <v>136</v>
      </c>
      <c r="F164" s="7">
        <v>95.0</v>
      </c>
      <c r="G164" s="7">
        <v>1.0</v>
      </c>
      <c r="H164" s="17"/>
      <c r="I164" s="7">
        <v>0.0</v>
      </c>
      <c r="J164" s="7">
        <v>1.0</v>
      </c>
    </row>
    <row r="165">
      <c r="A165" s="7" t="s">
        <v>26</v>
      </c>
      <c r="B165" s="7" t="s">
        <v>284</v>
      </c>
      <c r="C165" s="7" t="s">
        <v>285</v>
      </c>
      <c r="D165" s="7" t="s">
        <v>338</v>
      </c>
      <c r="E165" s="7" t="s">
        <v>339</v>
      </c>
      <c r="F165" s="7">
        <v>98.0</v>
      </c>
      <c r="G165" s="7">
        <v>1.0</v>
      </c>
      <c r="H165" s="17"/>
      <c r="I165" s="7">
        <v>0.0</v>
      </c>
      <c r="J165" s="7">
        <v>1.0</v>
      </c>
    </row>
    <row r="166">
      <c r="A166" s="7" t="s">
        <v>26</v>
      </c>
      <c r="B166" s="7" t="s">
        <v>284</v>
      </c>
      <c r="C166" s="7" t="s">
        <v>285</v>
      </c>
      <c r="D166" s="7" t="s">
        <v>338</v>
      </c>
      <c r="E166" s="7" t="s">
        <v>340</v>
      </c>
      <c r="F166" s="7">
        <v>95.0</v>
      </c>
      <c r="G166" s="7">
        <v>1.0</v>
      </c>
      <c r="H166" s="17"/>
      <c r="I166" s="7">
        <v>0.0</v>
      </c>
      <c r="J166" s="7">
        <v>1.0</v>
      </c>
    </row>
    <row r="167">
      <c r="A167" s="7" t="s">
        <v>26</v>
      </c>
      <c r="B167" s="7" t="s">
        <v>284</v>
      </c>
      <c r="C167" s="7" t="s">
        <v>285</v>
      </c>
      <c r="D167" s="7" t="s">
        <v>341</v>
      </c>
      <c r="E167" s="7" t="s">
        <v>342</v>
      </c>
      <c r="F167" s="7">
        <v>98.0</v>
      </c>
      <c r="G167" s="7">
        <v>1.0</v>
      </c>
      <c r="H167" s="17"/>
      <c r="I167" s="7">
        <v>1.0</v>
      </c>
      <c r="J167" s="7">
        <v>1.0</v>
      </c>
    </row>
    <row r="168">
      <c r="A168" s="7" t="s">
        <v>26</v>
      </c>
      <c r="B168" s="7" t="s">
        <v>284</v>
      </c>
      <c r="C168" s="7" t="s">
        <v>285</v>
      </c>
      <c r="D168" s="7" t="s">
        <v>341</v>
      </c>
      <c r="E168" s="7" t="s">
        <v>345</v>
      </c>
      <c r="F168" s="7">
        <v>95.0</v>
      </c>
      <c r="G168" s="7">
        <v>1.0</v>
      </c>
      <c r="H168" s="17"/>
      <c r="I168" s="7">
        <v>1.0</v>
      </c>
      <c r="J168" s="7">
        <v>1.0</v>
      </c>
    </row>
    <row r="169">
      <c r="A169" s="7" t="s">
        <v>26</v>
      </c>
      <c r="B169" s="7" t="s">
        <v>284</v>
      </c>
      <c r="C169" s="7" t="s">
        <v>285</v>
      </c>
      <c r="D169" s="7" t="s">
        <v>347</v>
      </c>
      <c r="E169" s="7" t="s">
        <v>348</v>
      </c>
      <c r="F169" s="7">
        <v>100.0</v>
      </c>
      <c r="G169" s="7">
        <v>1.0</v>
      </c>
      <c r="H169" s="17"/>
      <c r="I169" s="7">
        <v>0.0</v>
      </c>
      <c r="J169" s="7">
        <v>1.0</v>
      </c>
    </row>
    <row r="170">
      <c r="A170" s="7" t="s">
        <v>26</v>
      </c>
      <c r="B170" s="7" t="s">
        <v>284</v>
      </c>
      <c r="C170" s="7" t="s">
        <v>285</v>
      </c>
      <c r="D170" s="7" t="s">
        <v>552</v>
      </c>
      <c r="E170" s="7" t="s">
        <v>627</v>
      </c>
      <c r="F170" s="7">
        <v>98.0</v>
      </c>
      <c r="G170" s="7">
        <v>1.0</v>
      </c>
      <c r="H170" s="17"/>
      <c r="I170" s="7">
        <v>1.0</v>
      </c>
      <c r="J170" s="7">
        <v>1.0</v>
      </c>
    </row>
    <row r="171">
      <c r="A171" s="7" t="s">
        <v>26</v>
      </c>
      <c r="B171" s="7" t="s">
        <v>284</v>
      </c>
      <c r="C171" s="7" t="s">
        <v>556</v>
      </c>
      <c r="D171" s="7" t="s">
        <v>557</v>
      </c>
      <c r="E171" s="7" t="s">
        <v>627</v>
      </c>
      <c r="F171" s="7">
        <v>98.0</v>
      </c>
      <c r="G171" s="7">
        <v>1.0</v>
      </c>
      <c r="H171" s="17"/>
      <c r="I171" s="7">
        <v>1.0</v>
      </c>
      <c r="J171" s="7">
        <v>1.0</v>
      </c>
    </row>
    <row r="172">
      <c r="A172" s="7" t="s">
        <v>26</v>
      </c>
      <c r="B172" s="7" t="s">
        <v>284</v>
      </c>
      <c r="C172" s="7" t="s">
        <v>285</v>
      </c>
      <c r="D172" s="7" t="s">
        <v>552</v>
      </c>
      <c r="E172" s="7" t="s">
        <v>631</v>
      </c>
      <c r="F172" s="7">
        <v>95.0</v>
      </c>
      <c r="G172" s="7">
        <v>1.0</v>
      </c>
      <c r="H172" s="17"/>
      <c r="I172" s="7">
        <v>1.0</v>
      </c>
      <c r="J172" s="7">
        <v>1.0</v>
      </c>
    </row>
    <row r="173">
      <c r="A173" s="7" t="s">
        <v>26</v>
      </c>
      <c r="B173" s="7" t="s">
        <v>284</v>
      </c>
      <c r="C173" s="7" t="s">
        <v>556</v>
      </c>
      <c r="D173" s="7" t="s">
        <v>557</v>
      </c>
      <c r="E173" s="7" t="s">
        <v>631</v>
      </c>
      <c r="F173" s="7">
        <v>95.0</v>
      </c>
      <c r="G173" s="7">
        <v>1.0</v>
      </c>
      <c r="H173" s="17"/>
      <c r="I173" s="7">
        <v>1.0</v>
      </c>
      <c r="J173" s="7">
        <v>1.0</v>
      </c>
    </row>
    <row r="174">
      <c r="A174" s="7" t="s">
        <v>26</v>
      </c>
      <c r="B174" s="7" t="s">
        <v>284</v>
      </c>
      <c r="C174" s="7" t="s">
        <v>285</v>
      </c>
      <c r="D174" s="7" t="s">
        <v>350</v>
      </c>
      <c r="E174" s="7" t="s">
        <v>351</v>
      </c>
      <c r="F174" s="7">
        <v>100.0</v>
      </c>
      <c r="G174" s="7">
        <v>1.0</v>
      </c>
      <c r="H174" s="17"/>
      <c r="I174" s="7">
        <v>0.0</v>
      </c>
      <c r="J174" s="7">
        <v>1.0</v>
      </c>
    </row>
    <row r="175">
      <c r="A175" s="7" t="s">
        <v>26</v>
      </c>
      <c r="B175" s="7" t="s">
        <v>284</v>
      </c>
      <c r="C175" s="7" t="s">
        <v>285</v>
      </c>
      <c r="D175" s="7" t="s">
        <v>552</v>
      </c>
      <c r="E175" s="7" t="s">
        <v>459</v>
      </c>
      <c r="F175" s="7">
        <v>98.0</v>
      </c>
      <c r="G175" s="7">
        <v>1.0</v>
      </c>
      <c r="H175" s="17"/>
      <c r="I175" s="7">
        <v>0.0</v>
      </c>
      <c r="J175" s="7">
        <v>1.0</v>
      </c>
    </row>
    <row r="176">
      <c r="A176" s="7" t="s">
        <v>26</v>
      </c>
      <c r="B176" s="7" t="s">
        <v>284</v>
      </c>
      <c r="C176" s="7" t="s">
        <v>556</v>
      </c>
      <c r="D176" s="7" t="s">
        <v>557</v>
      </c>
      <c r="E176" s="7" t="s">
        <v>459</v>
      </c>
      <c r="F176" s="7">
        <v>98.0</v>
      </c>
      <c r="G176" s="7">
        <v>1.0</v>
      </c>
      <c r="H176" s="17"/>
      <c r="I176" s="7">
        <v>0.0</v>
      </c>
      <c r="J176" s="7">
        <v>1.0</v>
      </c>
    </row>
    <row r="177">
      <c r="A177" s="7" t="s">
        <v>26</v>
      </c>
      <c r="B177" s="7" t="s">
        <v>284</v>
      </c>
      <c r="C177" s="7" t="s">
        <v>285</v>
      </c>
      <c r="D177" s="7" t="s">
        <v>347</v>
      </c>
      <c r="E177" s="7" t="s">
        <v>358</v>
      </c>
      <c r="F177" s="7">
        <v>98.0</v>
      </c>
      <c r="G177" s="7">
        <v>1.0</v>
      </c>
      <c r="H177" s="17"/>
      <c r="I177" s="7">
        <v>0.0</v>
      </c>
      <c r="J177" s="7">
        <v>1.0</v>
      </c>
    </row>
    <row r="178">
      <c r="A178" s="7" t="s">
        <v>26</v>
      </c>
      <c r="B178" s="7" t="s">
        <v>284</v>
      </c>
      <c r="C178" s="7" t="s">
        <v>285</v>
      </c>
      <c r="D178" s="7" t="s">
        <v>350</v>
      </c>
      <c r="E178" s="7" t="s">
        <v>358</v>
      </c>
      <c r="F178" s="7">
        <v>98.0</v>
      </c>
      <c r="G178" s="7">
        <v>1.0</v>
      </c>
      <c r="H178" s="17"/>
      <c r="I178" s="7">
        <v>0.0</v>
      </c>
      <c r="J178" s="7">
        <v>1.0</v>
      </c>
    </row>
    <row r="179">
      <c r="A179" s="7" t="s">
        <v>26</v>
      </c>
      <c r="B179" s="7" t="s">
        <v>284</v>
      </c>
      <c r="C179" s="7" t="s">
        <v>285</v>
      </c>
      <c r="D179" s="7" t="s">
        <v>338</v>
      </c>
      <c r="E179" s="7" t="s">
        <v>358</v>
      </c>
      <c r="F179" s="7">
        <v>98.0</v>
      </c>
      <c r="G179" s="7">
        <v>1.0</v>
      </c>
      <c r="H179" s="17"/>
      <c r="I179" s="7">
        <v>0.0</v>
      </c>
      <c r="J179" s="7">
        <v>1.0</v>
      </c>
    </row>
    <row r="180">
      <c r="A180" s="7" t="s">
        <v>26</v>
      </c>
      <c r="B180" s="7" t="s">
        <v>284</v>
      </c>
      <c r="C180" s="7" t="s">
        <v>285</v>
      </c>
      <c r="D180" s="7" t="s">
        <v>641</v>
      </c>
      <c r="E180" s="7" t="s">
        <v>358</v>
      </c>
      <c r="F180" s="7">
        <v>98.0</v>
      </c>
      <c r="G180" s="7">
        <v>1.0</v>
      </c>
      <c r="H180" s="17"/>
      <c r="I180" s="7">
        <v>0.0</v>
      </c>
      <c r="J180" s="7">
        <v>1.0</v>
      </c>
    </row>
    <row r="181">
      <c r="A181" s="7" t="s">
        <v>26</v>
      </c>
      <c r="B181" s="7" t="s">
        <v>284</v>
      </c>
      <c r="C181" s="7" t="s">
        <v>285</v>
      </c>
      <c r="D181" s="7" t="s">
        <v>286</v>
      </c>
      <c r="E181" s="7" t="s">
        <v>358</v>
      </c>
      <c r="F181" s="7">
        <v>98.0</v>
      </c>
      <c r="G181" s="7">
        <v>1.0</v>
      </c>
      <c r="H181" s="17"/>
      <c r="I181" s="7">
        <v>0.0</v>
      </c>
      <c r="J181" s="7">
        <v>1.0</v>
      </c>
    </row>
    <row r="182">
      <c r="A182" s="7" t="s">
        <v>26</v>
      </c>
      <c r="B182" s="7" t="s">
        <v>284</v>
      </c>
      <c r="C182" s="7" t="s">
        <v>285</v>
      </c>
      <c r="D182" s="7" t="s">
        <v>341</v>
      </c>
      <c r="E182" s="7" t="s">
        <v>358</v>
      </c>
      <c r="F182" s="7">
        <v>98.0</v>
      </c>
      <c r="G182" s="7">
        <v>1.0</v>
      </c>
      <c r="H182" s="17"/>
      <c r="I182" s="7">
        <v>0.0</v>
      </c>
      <c r="J182" s="7">
        <v>1.0</v>
      </c>
    </row>
    <row r="183">
      <c r="A183" s="7" t="s">
        <v>26</v>
      </c>
      <c r="B183" s="7" t="s">
        <v>284</v>
      </c>
      <c r="C183" s="7" t="s">
        <v>295</v>
      </c>
      <c r="D183" s="7" t="s">
        <v>332</v>
      </c>
      <c r="E183" s="7" t="s">
        <v>366</v>
      </c>
      <c r="F183" s="7">
        <v>98.0</v>
      </c>
      <c r="G183" s="7">
        <v>1.0</v>
      </c>
      <c r="H183" s="17"/>
      <c r="I183" s="7">
        <v>1.0</v>
      </c>
      <c r="J183" s="7">
        <v>1.0</v>
      </c>
    </row>
    <row r="184">
      <c r="A184" s="7" t="s">
        <v>26</v>
      </c>
      <c r="B184" s="7" t="s">
        <v>284</v>
      </c>
      <c r="C184" s="7" t="s">
        <v>285</v>
      </c>
      <c r="D184" s="7" t="s">
        <v>552</v>
      </c>
      <c r="E184" s="7" t="s">
        <v>458</v>
      </c>
      <c r="F184" s="7">
        <v>95.0</v>
      </c>
      <c r="G184" s="7">
        <v>1.0</v>
      </c>
      <c r="H184" s="17"/>
      <c r="I184" s="7">
        <v>0.0</v>
      </c>
      <c r="J184" s="7">
        <v>1.0</v>
      </c>
    </row>
    <row r="185">
      <c r="A185" s="7" t="s">
        <v>26</v>
      </c>
      <c r="B185" s="7" t="s">
        <v>284</v>
      </c>
      <c r="C185" s="7" t="s">
        <v>556</v>
      </c>
      <c r="D185" s="7" t="s">
        <v>557</v>
      </c>
      <c r="E185" s="7" t="s">
        <v>458</v>
      </c>
      <c r="F185" s="7">
        <v>95.0</v>
      </c>
      <c r="G185" s="7">
        <v>1.0</v>
      </c>
      <c r="H185" s="17"/>
      <c r="I185" s="7">
        <v>0.0</v>
      </c>
      <c r="J185" s="7">
        <v>1.0</v>
      </c>
    </row>
    <row r="186">
      <c r="A186" s="7" t="s">
        <v>26</v>
      </c>
      <c r="B186" s="7" t="s">
        <v>284</v>
      </c>
      <c r="C186" s="7" t="s">
        <v>295</v>
      </c>
      <c r="D186" s="7" t="s">
        <v>332</v>
      </c>
      <c r="E186" s="7" t="s">
        <v>367</v>
      </c>
      <c r="F186" s="7">
        <v>95.0</v>
      </c>
      <c r="G186" s="7">
        <v>1.0</v>
      </c>
      <c r="H186" s="17"/>
      <c r="I186" s="7">
        <v>1.0</v>
      </c>
      <c r="J186" s="7">
        <v>1.0</v>
      </c>
    </row>
    <row r="187">
      <c r="A187" s="7" t="s">
        <v>26</v>
      </c>
      <c r="B187" s="7" t="s">
        <v>284</v>
      </c>
      <c r="C187" s="7" t="s">
        <v>285</v>
      </c>
      <c r="D187" s="7" t="s">
        <v>347</v>
      </c>
      <c r="E187" s="7" t="s">
        <v>370</v>
      </c>
      <c r="F187" s="7">
        <v>95.0</v>
      </c>
      <c r="G187" s="7">
        <v>1.0</v>
      </c>
      <c r="H187" s="17"/>
      <c r="I187" s="7">
        <v>0.0</v>
      </c>
      <c r="J187" s="7">
        <v>1.0</v>
      </c>
    </row>
    <row r="188">
      <c r="A188" s="7" t="s">
        <v>26</v>
      </c>
      <c r="B188" s="7" t="s">
        <v>284</v>
      </c>
      <c r="C188" s="7" t="s">
        <v>285</v>
      </c>
      <c r="D188" s="7" t="s">
        <v>350</v>
      </c>
      <c r="E188" s="7" t="s">
        <v>370</v>
      </c>
      <c r="F188" s="7">
        <v>95.0</v>
      </c>
      <c r="G188" s="7">
        <v>1.0</v>
      </c>
      <c r="H188" s="17"/>
      <c r="I188" s="7">
        <v>0.0</v>
      </c>
      <c r="J188" s="7">
        <v>1.0</v>
      </c>
    </row>
    <row r="189">
      <c r="A189" s="7" t="s">
        <v>26</v>
      </c>
      <c r="B189" s="7" t="s">
        <v>284</v>
      </c>
      <c r="C189" s="7" t="s">
        <v>285</v>
      </c>
      <c r="D189" s="7" t="s">
        <v>338</v>
      </c>
      <c r="E189" s="7" t="s">
        <v>370</v>
      </c>
      <c r="F189" s="7">
        <v>95.0</v>
      </c>
      <c r="G189" s="7">
        <v>1.0</v>
      </c>
      <c r="H189" s="17"/>
      <c r="I189" s="7">
        <v>0.0</v>
      </c>
      <c r="J189" s="7">
        <v>1.0</v>
      </c>
    </row>
    <row r="190">
      <c r="A190" s="7" t="s">
        <v>26</v>
      </c>
      <c r="B190" s="7" t="s">
        <v>284</v>
      </c>
      <c r="C190" s="7" t="s">
        <v>285</v>
      </c>
      <c r="D190" s="7" t="s">
        <v>641</v>
      </c>
      <c r="E190" s="7" t="s">
        <v>370</v>
      </c>
      <c r="F190" s="7">
        <v>95.0</v>
      </c>
      <c r="G190" s="7">
        <v>1.0</v>
      </c>
      <c r="H190" s="17"/>
      <c r="I190" s="7">
        <v>0.0</v>
      </c>
      <c r="J190" s="7">
        <v>1.0</v>
      </c>
    </row>
    <row r="191">
      <c r="A191" s="7" t="s">
        <v>26</v>
      </c>
      <c r="B191" s="7" t="s">
        <v>284</v>
      </c>
      <c r="C191" s="7" t="s">
        <v>285</v>
      </c>
      <c r="D191" s="7" t="s">
        <v>286</v>
      </c>
      <c r="E191" s="7" t="s">
        <v>370</v>
      </c>
      <c r="F191" s="7">
        <v>95.0</v>
      </c>
      <c r="G191" s="7">
        <v>1.0</v>
      </c>
      <c r="H191" s="17"/>
      <c r="I191" s="7">
        <v>0.0</v>
      </c>
      <c r="J191" s="7">
        <v>1.0</v>
      </c>
    </row>
    <row r="192">
      <c r="A192" s="7" t="s">
        <v>26</v>
      </c>
      <c r="B192" s="7" t="s">
        <v>284</v>
      </c>
      <c r="C192" s="7" t="s">
        <v>285</v>
      </c>
      <c r="D192" s="7" t="s">
        <v>341</v>
      </c>
      <c r="E192" s="7" t="s">
        <v>370</v>
      </c>
      <c r="F192" s="7">
        <v>95.0</v>
      </c>
      <c r="G192" s="7">
        <v>1.0</v>
      </c>
      <c r="H192" s="17"/>
      <c r="I192" s="7">
        <v>0.0</v>
      </c>
      <c r="J192" s="7">
        <v>1.0</v>
      </c>
    </row>
    <row r="193">
      <c r="A193" s="7" t="s">
        <v>26</v>
      </c>
      <c r="B193" s="7" t="s">
        <v>284</v>
      </c>
      <c r="C193" s="7" t="s">
        <v>285</v>
      </c>
      <c r="D193" s="7" t="s">
        <v>338</v>
      </c>
      <c r="E193" s="7" t="s">
        <v>402</v>
      </c>
      <c r="F193" s="7">
        <v>100.0</v>
      </c>
      <c r="G193" s="7">
        <v>1.0</v>
      </c>
      <c r="H193" s="17"/>
      <c r="I193" s="7">
        <v>0.0</v>
      </c>
      <c r="J193" s="7">
        <v>1.0</v>
      </c>
    </row>
    <row r="194">
      <c r="A194" s="7" t="s">
        <v>26</v>
      </c>
      <c r="B194" s="7" t="s">
        <v>284</v>
      </c>
      <c r="C194" s="7" t="s">
        <v>285</v>
      </c>
      <c r="D194" s="7" t="s">
        <v>347</v>
      </c>
      <c r="E194" s="7" t="s">
        <v>404</v>
      </c>
      <c r="F194" s="7">
        <v>98.0</v>
      </c>
      <c r="G194" s="7">
        <v>1.0</v>
      </c>
      <c r="H194" s="17"/>
      <c r="I194" s="7">
        <v>0.0</v>
      </c>
      <c r="J194" s="7">
        <v>1.0</v>
      </c>
    </row>
    <row r="195">
      <c r="A195" s="7" t="s">
        <v>26</v>
      </c>
      <c r="B195" s="7" t="s">
        <v>284</v>
      </c>
      <c r="C195" s="7" t="s">
        <v>285</v>
      </c>
      <c r="D195" s="7" t="s">
        <v>347</v>
      </c>
      <c r="E195" s="7" t="s">
        <v>406</v>
      </c>
      <c r="F195" s="7">
        <v>95.0</v>
      </c>
      <c r="G195" s="7">
        <v>1.0</v>
      </c>
      <c r="H195" s="17"/>
      <c r="I195" s="7">
        <v>0.0</v>
      </c>
      <c r="J195" s="7">
        <v>1.0</v>
      </c>
    </row>
    <row r="196">
      <c r="A196" s="7" t="s">
        <v>26</v>
      </c>
      <c r="B196" s="7" t="s">
        <v>284</v>
      </c>
      <c r="C196" s="7" t="s">
        <v>285</v>
      </c>
      <c r="D196" s="7" t="s">
        <v>347</v>
      </c>
      <c r="E196" s="7" t="s">
        <v>413</v>
      </c>
      <c r="F196" s="7">
        <v>98.0</v>
      </c>
      <c r="G196" s="7">
        <v>1.0</v>
      </c>
      <c r="H196" s="17"/>
      <c r="I196" s="7">
        <v>0.0</v>
      </c>
      <c r="J196" s="7">
        <v>1.0</v>
      </c>
    </row>
    <row r="197">
      <c r="A197" s="7" t="s">
        <v>26</v>
      </c>
      <c r="B197" s="7" t="s">
        <v>284</v>
      </c>
      <c r="C197" s="7" t="s">
        <v>285</v>
      </c>
      <c r="D197" s="7" t="s">
        <v>286</v>
      </c>
      <c r="E197" s="7" t="s">
        <v>413</v>
      </c>
      <c r="F197" s="7">
        <v>98.0</v>
      </c>
      <c r="G197" s="7">
        <v>1.0</v>
      </c>
      <c r="H197" s="17"/>
      <c r="I197" s="7">
        <v>0.0</v>
      </c>
      <c r="J197" s="7">
        <v>1.0</v>
      </c>
    </row>
    <row r="198">
      <c r="A198" s="7" t="s">
        <v>26</v>
      </c>
      <c r="B198" s="7" t="s">
        <v>284</v>
      </c>
      <c r="C198" s="7" t="s">
        <v>285</v>
      </c>
      <c r="D198" s="7" t="s">
        <v>347</v>
      </c>
      <c r="E198" s="7" t="s">
        <v>415</v>
      </c>
      <c r="F198" s="7">
        <v>95.0</v>
      </c>
      <c r="G198" s="7">
        <v>1.0</v>
      </c>
      <c r="H198" s="17"/>
      <c r="I198" s="7">
        <v>0.0</v>
      </c>
      <c r="J198" s="7">
        <v>1.0</v>
      </c>
    </row>
    <row r="199">
      <c r="A199" s="7" t="s">
        <v>26</v>
      </c>
      <c r="B199" s="7" t="s">
        <v>284</v>
      </c>
      <c r="C199" s="7" t="s">
        <v>285</v>
      </c>
      <c r="D199" s="7" t="s">
        <v>286</v>
      </c>
      <c r="E199" s="7" t="s">
        <v>415</v>
      </c>
      <c r="F199" s="7">
        <v>95.0</v>
      </c>
      <c r="G199" s="7">
        <v>1.0</v>
      </c>
      <c r="H199" s="17"/>
      <c r="I199" s="7">
        <v>0.0</v>
      </c>
      <c r="J199" s="7">
        <v>1.0</v>
      </c>
    </row>
    <row r="200">
      <c r="A200" s="7" t="s">
        <v>26</v>
      </c>
      <c r="B200" s="7" t="s">
        <v>284</v>
      </c>
      <c r="C200" s="7" t="s">
        <v>285</v>
      </c>
      <c r="D200" s="7" t="s">
        <v>641</v>
      </c>
      <c r="E200" s="7" t="s">
        <v>743</v>
      </c>
      <c r="F200" s="7">
        <v>100.0</v>
      </c>
      <c r="G200" s="7">
        <v>1.0</v>
      </c>
      <c r="H200" s="17"/>
      <c r="I200" s="7">
        <v>0.0</v>
      </c>
      <c r="J200" s="7">
        <v>1.0</v>
      </c>
    </row>
    <row r="201">
      <c r="A201" s="7" t="s">
        <v>26</v>
      </c>
      <c r="B201" s="7" t="s">
        <v>284</v>
      </c>
      <c r="C201" s="7" t="s">
        <v>285</v>
      </c>
      <c r="D201" s="7" t="s">
        <v>286</v>
      </c>
      <c r="E201" s="7" t="s">
        <v>419</v>
      </c>
      <c r="F201" s="7">
        <v>98.0</v>
      </c>
      <c r="G201" s="7">
        <v>1.0</v>
      </c>
      <c r="H201" s="17"/>
      <c r="I201" s="7">
        <v>0.0</v>
      </c>
      <c r="J201" s="7">
        <v>1.0</v>
      </c>
    </row>
    <row r="202">
      <c r="A202" s="7" t="s">
        <v>26</v>
      </c>
      <c r="B202" s="7" t="s">
        <v>284</v>
      </c>
      <c r="C202" s="7" t="s">
        <v>285</v>
      </c>
      <c r="D202" s="7" t="s">
        <v>286</v>
      </c>
      <c r="E202" s="7" t="s">
        <v>422</v>
      </c>
      <c r="F202" s="7">
        <v>95.0</v>
      </c>
      <c r="G202" s="7">
        <v>1.0</v>
      </c>
      <c r="H202" s="17"/>
      <c r="I202" s="7">
        <v>0.0</v>
      </c>
      <c r="J202" s="7">
        <v>1.0</v>
      </c>
    </row>
    <row r="203">
      <c r="A203" s="7" t="s">
        <v>26</v>
      </c>
      <c r="B203" s="7" t="s">
        <v>284</v>
      </c>
      <c r="C203" s="7" t="s">
        <v>285</v>
      </c>
      <c r="D203" s="7" t="s">
        <v>338</v>
      </c>
      <c r="E203" s="7" t="s">
        <v>178</v>
      </c>
      <c r="F203" s="7">
        <v>98.0</v>
      </c>
      <c r="G203" s="7">
        <v>1.0</v>
      </c>
      <c r="H203" s="17"/>
      <c r="I203" s="7">
        <v>0.0</v>
      </c>
      <c r="J203" s="7">
        <v>1.0</v>
      </c>
    </row>
    <row r="204">
      <c r="A204" s="7" t="s">
        <v>26</v>
      </c>
      <c r="B204" s="7" t="s">
        <v>284</v>
      </c>
      <c r="C204" s="7" t="s">
        <v>285</v>
      </c>
      <c r="D204" s="7" t="s">
        <v>641</v>
      </c>
      <c r="E204" s="7" t="s">
        <v>178</v>
      </c>
      <c r="F204" s="7">
        <v>98.0</v>
      </c>
      <c r="G204" s="7">
        <v>1.0</v>
      </c>
      <c r="H204" s="17"/>
      <c r="I204" s="7">
        <v>0.0</v>
      </c>
      <c r="J204" s="7">
        <v>1.0</v>
      </c>
    </row>
    <row r="205">
      <c r="A205" s="7" t="s">
        <v>26</v>
      </c>
      <c r="B205" s="7" t="s">
        <v>284</v>
      </c>
      <c r="C205" s="7" t="s">
        <v>285</v>
      </c>
      <c r="D205" s="7" t="s">
        <v>552</v>
      </c>
      <c r="E205" s="7" t="s">
        <v>178</v>
      </c>
      <c r="F205" s="7">
        <v>98.0</v>
      </c>
      <c r="G205" s="7">
        <v>1.0</v>
      </c>
      <c r="H205" s="17"/>
      <c r="I205" s="7">
        <v>0.0</v>
      </c>
      <c r="J205" s="7">
        <v>1.0</v>
      </c>
    </row>
    <row r="206">
      <c r="A206" s="7" t="s">
        <v>26</v>
      </c>
      <c r="B206" s="7" t="s">
        <v>284</v>
      </c>
      <c r="C206" s="7" t="s">
        <v>285</v>
      </c>
      <c r="D206" s="7" t="s">
        <v>341</v>
      </c>
      <c r="E206" s="7" t="s">
        <v>178</v>
      </c>
      <c r="F206" s="7">
        <v>98.0</v>
      </c>
      <c r="G206" s="7">
        <v>1.0</v>
      </c>
      <c r="H206" s="17"/>
      <c r="I206" s="7">
        <v>0.0</v>
      </c>
      <c r="J206" s="7">
        <v>1.0</v>
      </c>
    </row>
    <row r="207">
      <c r="A207" s="7" t="s">
        <v>26</v>
      </c>
      <c r="B207" s="7" t="s">
        <v>284</v>
      </c>
      <c r="C207" s="7" t="s">
        <v>556</v>
      </c>
      <c r="D207" s="7" t="s">
        <v>557</v>
      </c>
      <c r="E207" s="7" t="s">
        <v>178</v>
      </c>
      <c r="F207" s="7">
        <v>98.0</v>
      </c>
      <c r="G207" s="7">
        <v>1.0</v>
      </c>
      <c r="H207" s="17"/>
      <c r="I207" s="7">
        <v>0.0</v>
      </c>
      <c r="J207" s="7">
        <v>1.0</v>
      </c>
    </row>
    <row r="208">
      <c r="A208" s="7" t="s">
        <v>26</v>
      </c>
      <c r="B208" s="7" t="s">
        <v>284</v>
      </c>
      <c r="C208" s="7" t="s">
        <v>285</v>
      </c>
      <c r="D208" s="7" t="s">
        <v>338</v>
      </c>
      <c r="E208" s="7" t="s">
        <v>180</v>
      </c>
      <c r="F208" s="7">
        <v>95.0</v>
      </c>
      <c r="G208" s="7">
        <v>1.0</v>
      </c>
      <c r="H208" s="17"/>
      <c r="I208" s="7">
        <v>0.0</v>
      </c>
      <c r="J208" s="7">
        <v>1.0</v>
      </c>
    </row>
    <row r="209">
      <c r="A209" s="7" t="s">
        <v>26</v>
      </c>
      <c r="B209" s="7" t="s">
        <v>284</v>
      </c>
      <c r="C209" s="7" t="s">
        <v>285</v>
      </c>
      <c r="D209" s="7" t="s">
        <v>641</v>
      </c>
      <c r="E209" s="7" t="s">
        <v>180</v>
      </c>
      <c r="F209" s="7">
        <v>95.0</v>
      </c>
      <c r="G209" s="7">
        <v>1.0</v>
      </c>
      <c r="H209" s="17"/>
      <c r="I209" s="7">
        <v>0.0</v>
      </c>
      <c r="J209" s="7">
        <v>1.0</v>
      </c>
    </row>
    <row r="210">
      <c r="A210" s="7" t="s">
        <v>26</v>
      </c>
      <c r="B210" s="7" t="s">
        <v>284</v>
      </c>
      <c r="C210" s="7" t="s">
        <v>285</v>
      </c>
      <c r="D210" s="7" t="s">
        <v>552</v>
      </c>
      <c r="E210" s="7" t="s">
        <v>180</v>
      </c>
      <c r="F210" s="7">
        <v>95.0</v>
      </c>
      <c r="G210" s="7">
        <v>1.0</v>
      </c>
      <c r="H210" s="17"/>
      <c r="I210" s="7">
        <v>0.0</v>
      </c>
      <c r="J210" s="7">
        <v>1.0</v>
      </c>
    </row>
    <row r="211">
      <c r="A211" s="7" t="s">
        <v>26</v>
      </c>
      <c r="B211" s="7" t="s">
        <v>284</v>
      </c>
      <c r="C211" s="7" t="s">
        <v>285</v>
      </c>
      <c r="D211" s="7" t="s">
        <v>341</v>
      </c>
      <c r="E211" s="7" t="s">
        <v>180</v>
      </c>
      <c r="F211" s="7">
        <v>95.0</v>
      </c>
      <c r="G211" s="7">
        <v>1.0</v>
      </c>
      <c r="H211" s="17"/>
      <c r="I211" s="7">
        <v>0.0</v>
      </c>
      <c r="J211" s="7">
        <v>1.0</v>
      </c>
    </row>
    <row r="212">
      <c r="A212" s="7" t="s">
        <v>26</v>
      </c>
      <c r="B212" s="7" t="s">
        <v>284</v>
      </c>
      <c r="C212" s="7" t="s">
        <v>556</v>
      </c>
      <c r="D212" s="7" t="s">
        <v>557</v>
      </c>
      <c r="E212" s="7" t="s">
        <v>180</v>
      </c>
      <c r="F212" s="7">
        <v>95.0</v>
      </c>
      <c r="G212" s="7">
        <v>1.0</v>
      </c>
      <c r="H212" s="17"/>
      <c r="I212" s="7">
        <v>0.0</v>
      </c>
      <c r="J212" s="7">
        <v>1.0</v>
      </c>
    </row>
    <row r="213">
      <c r="A213" s="7" t="s">
        <v>26</v>
      </c>
      <c r="B213" s="7" t="s">
        <v>284</v>
      </c>
      <c r="C213" s="7" t="s">
        <v>295</v>
      </c>
      <c r="D213" s="7" t="s">
        <v>332</v>
      </c>
      <c r="E213" s="7" t="s">
        <v>423</v>
      </c>
      <c r="F213" s="7">
        <v>98.0</v>
      </c>
      <c r="G213" s="7">
        <v>1.0</v>
      </c>
      <c r="H213" s="17"/>
      <c r="I213" s="7">
        <v>0.0</v>
      </c>
      <c r="J213" s="7">
        <v>1.0</v>
      </c>
    </row>
    <row r="214">
      <c r="A214" s="7" t="s">
        <v>26</v>
      </c>
      <c r="B214" s="7" t="s">
        <v>284</v>
      </c>
      <c r="C214" s="7" t="s">
        <v>295</v>
      </c>
      <c r="D214" s="7" t="s">
        <v>332</v>
      </c>
      <c r="E214" s="7" t="s">
        <v>424</v>
      </c>
      <c r="F214" s="7">
        <v>95.0</v>
      </c>
      <c r="G214" s="7">
        <v>1.0</v>
      </c>
      <c r="H214" s="17"/>
      <c r="I214" s="7">
        <v>0.0</v>
      </c>
      <c r="J214" s="7">
        <v>1.0</v>
      </c>
    </row>
    <row r="215">
      <c r="A215" s="7" t="s">
        <v>26</v>
      </c>
      <c r="B215" s="7" t="s">
        <v>284</v>
      </c>
      <c r="C215" s="7" t="s">
        <v>285</v>
      </c>
      <c r="D215" s="7" t="s">
        <v>286</v>
      </c>
      <c r="E215" s="7" t="s">
        <v>425</v>
      </c>
      <c r="F215" s="7">
        <v>98.0</v>
      </c>
      <c r="G215" s="7">
        <v>1.0</v>
      </c>
      <c r="H215" s="17"/>
      <c r="I215" s="7">
        <v>0.0</v>
      </c>
      <c r="J215" s="7">
        <v>1.0</v>
      </c>
    </row>
    <row r="216">
      <c r="A216" s="7" t="s">
        <v>26</v>
      </c>
      <c r="B216" s="7" t="s">
        <v>284</v>
      </c>
      <c r="C216" s="7" t="s">
        <v>285</v>
      </c>
      <c r="D216" s="7" t="s">
        <v>286</v>
      </c>
      <c r="E216" s="7" t="s">
        <v>426</v>
      </c>
      <c r="F216" s="7">
        <v>95.0</v>
      </c>
      <c r="G216" s="7">
        <v>1.0</v>
      </c>
      <c r="H216" s="17"/>
      <c r="I216" s="7">
        <v>0.0</v>
      </c>
      <c r="J216" s="7">
        <v>1.0</v>
      </c>
    </row>
    <row r="217">
      <c r="A217" s="7" t="s">
        <v>26</v>
      </c>
      <c r="B217" s="7" t="s">
        <v>284</v>
      </c>
      <c r="C217" s="7" t="s">
        <v>556</v>
      </c>
      <c r="D217" s="7" t="s">
        <v>557</v>
      </c>
      <c r="E217" s="7" t="s">
        <v>823</v>
      </c>
      <c r="F217" s="7">
        <v>100.0</v>
      </c>
      <c r="G217" s="7">
        <v>1.0</v>
      </c>
      <c r="H217" s="17"/>
      <c r="I217" s="7">
        <v>0.0</v>
      </c>
      <c r="J217" s="7">
        <v>1.0</v>
      </c>
    </row>
    <row r="218">
      <c r="A218" s="7" t="s">
        <v>26</v>
      </c>
      <c r="B218" s="7" t="s">
        <v>284</v>
      </c>
      <c r="C218" s="7" t="s">
        <v>285</v>
      </c>
      <c r="D218" s="7" t="s">
        <v>641</v>
      </c>
      <c r="E218" s="7" t="s">
        <v>825</v>
      </c>
      <c r="F218" s="7">
        <v>98.0</v>
      </c>
      <c r="G218" s="7">
        <v>1.0</v>
      </c>
      <c r="H218" s="17"/>
      <c r="I218" s="7">
        <v>0.0</v>
      </c>
      <c r="J218" s="7">
        <v>1.0</v>
      </c>
    </row>
    <row r="219">
      <c r="A219" s="7" t="s">
        <v>26</v>
      </c>
      <c r="B219" s="7" t="s">
        <v>284</v>
      </c>
      <c r="C219" s="7" t="s">
        <v>285</v>
      </c>
      <c r="D219" s="7" t="s">
        <v>641</v>
      </c>
      <c r="E219" s="7" t="s">
        <v>827</v>
      </c>
      <c r="F219" s="7">
        <v>95.0</v>
      </c>
      <c r="G219" s="7">
        <v>1.0</v>
      </c>
      <c r="H219" s="17"/>
      <c r="I219" s="7">
        <v>0.0</v>
      </c>
      <c r="J219" s="7">
        <v>1.0</v>
      </c>
    </row>
    <row r="220">
      <c r="A220" s="7" t="s">
        <v>26</v>
      </c>
      <c r="B220" s="7" t="s">
        <v>284</v>
      </c>
      <c r="C220" s="7" t="s">
        <v>285</v>
      </c>
      <c r="D220" s="7" t="s">
        <v>641</v>
      </c>
      <c r="E220" s="7" t="s">
        <v>828</v>
      </c>
      <c r="F220" s="7">
        <v>98.0</v>
      </c>
      <c r="G220" s="7">
        <v>1.0</v>
      </c>
      <c r="H220" s="17"/>
      <c r="I220" s="7">
        <v>0.0</v>
      </c>
      <c r="J220" s="7">
        <v>1.0</v>
      </c>
    </row>
    <row r="221">
      <c r="A221" s="7" t="s">
        <v>26</v>
      </c>
      <c r="B221" s="7" t="s">
        <v>284</v>
      </c>
      <c r="C221" s="7" t="s">
        <v>285</v>
      </c>
      <c r="D221" s="7" t="s">
        <v>641</v>
      </c>
      <c r="E221" s="7" t="s">
        <v>829</v>
      </c>
      <c r="F221" s="7">
        <v>95.0</v>
      </c>
      <c r="G221" s="7">
        <v>1.0</v>
      </c>
      <c r="H221" s="17"/>
      <c r="I221" s="7">
        <v>0.0</v>
      </c>
      <c r="J221" s="7">
        <v>1.0</v>
      </c>
    </row>
    <row r="222">
      <c r="A222" s="7" t="s">
        <v>26</v>
      </c>
      <c r="B222" s="7" t="s">
        <v>284</v>
      </c>
      <c r="C222" s="7" t="s">
        <v>285</v>
      </c>
      <c r="D222" s="7" t="s">
        <v>341</v>
      </c>
      <c r="E222" s="7" t="s">
        <v>427</v>
      </c>
      <c r="F222" s="7">
        <v>98.0</v>
      </c>
      <c r="G222" s="7">
        <v>1.0</v>
      </c>
      <c r="H222" s="17"/>
      <c r="I222" s="7">
        <v>1.0</v>
      </c>
      <c r="J222" s="7">
        <v>1.0</v>
      </c>
    </row>
    <row r="223">
      <c r="A223" s="7" t="s">
        <v>26</v>
      </c>
      <c r="B223" s="7" t="s">
        <v>284</v>
      </c>
      <c r="C223" s="7" t="s">
        <v>285</v>
      </c>
      <c r="D223" s="7" t="s">
        <v>341</v>
      </c>
      <c r="E223" s="7" t="s">
        <v>428</v>
      </c>
      <c r="F223" s="7">
        <v>95.0</v>
      </c>
      <c r="G223" s="7">
        <v>1.0</v>
      </c>
      <c r="H223" s="17"/>
      <c r="I223" s="7">
        <v>1.0</v>
      </c>
      <c r="J223" s="7">
        <v>1.0</v>
      </c>
    </row>
    <row r="224">
      <c r="A224" s="7" t="s">
        <v>26</v>
      </c>
      <c r="B224" s="7" t="s">
        <v>284</v>
      </c>
      <c r="C224" s="7" t="s">
        <v>285</v>
      </c>
      <c r="D224" s="7" t="s">
        <v>286</v>
      </c>
      <c r="E224" s="7" t="s">
        <v>429</v>
      </c>
      <c r="F224" s="7">
        <v>100.0</v>
      </c>
      <c r="G224" s="7">
        <v>1.0</v>
      </c>
      <c r="H224" s="17"/>
      <c r="I224" s="7">
        <v>0.0</v>
      </c>
      <c r="J224" s="7">
        <v>1.0</v>
      </c>
    </row>
    <row r="225">
      <c r="A225" s="7" t="s">
        <v>26</v>
      </c>
      <c r="B225" s="7" t="s">
        <v>284</v>
      </c>
      <c r="C225" s="7" t="s">
        <v>285</v>
      </c>
      <c r="D225" s="7" t="s">
        <v>552</v>
      </c>
      <c r="E225" s="7" t="s">
        <v>830</v>
      </c>
      <c r="F225" s="7">
        <v>100.0</v>
      </c>
      <c r="G225" s="7">
        <v>1.0</v>
      </c>
      <c r="H225" s="17"/>
      <c r="I225" s="7">
        <v>0.0</v>
      </c>
      <c r="J225" s="7">
        <v>1.0</v>
      </c>
    </row>
    <row r="226">
      <c r="A226" s="7" t="s">
        <v>26</v>
      </c>
      <c r="B226" s="7" t="s">
        <v>284</v>
      </c>
      <c r="C226" s="7" t="s">
        <v>285</v>
      </c>
      <c r="D226" s="7" t="s">
        <v>341</v>
      </c>
      <c r="E226" s="7" t="s">
        <v>430</v>
      </c>
      <c r="F226" s="7">
        <v>98.0</v>
      </c>
      <c r="G226" s="7">
        <v>1.0</v>
      </c>
      <c r="H226" s="17"/>
      <c r="I226" s="7">
        <v>0.0</v>
      </c>
      <c r="J226" s="7">
        <v>1.0</v>
      </c>
    </row>
    <row r="227">
      <c r="A227" s="7" t="s">
        <v>26</v>
      </c>
      <c r="B227" s="7" t="s">
        <v>284</v>
      </c>
      <c r="C227" s="7" t="s">
        <v>285</v>
      </c>
      <c r="D227" s="7" t="s">
        <v>341</v>
      </c>
      <c r="E227" s="7" t="s">
        <v>431</v>
      </c>
      <c r="F227" s="7">
        <v>95.0</v>
      </c>
      <c r="G227" s="7">
        <v>1.0</v>
      </c>
      <c r="H227" s="17"/>
      <c r="I227" s="7">
        <v>0.0</v>
      </c>
      <c r="J227" s="7">
        <v>1.0</v>
      </c>
    </row>
    <row r="228">
      <c r="A228" s="7" t="s">
        <v>26</v>
      </c>
      <c r="B228" s="7" t="s">
        <v>284</v>
      </c>
      <c r="C228" s="7" t="s">
        <v>573</v>
      </c>
      <c r="D228" s="7" t="s">
        <v>574</v>
      </c>
      <c r="E228" s="7" t="s">
        <v>821</v>
      </c>
      <c r="F228" s="7">
        <v>98.0</v>
      </c>
      <c r="G228" s="7">
        <v>1.0</v>
      </c>
      <c r="H228" s="17"/>
      <c r="I228" s="7">
        <v>1.0</v>
      </c>
      <c r="J228" s="7">
        <v>1.0</v>
      </c>
    </row>
    <row r="229">
      <c r="A229" s="7" t="s">
        <v>26</v>
      </c>
      <c r="B229" s="7" t="s">
        <v>284</v>
      </c>
      <c r="C229" s="7" t="s">
        <v>285</v>
      </c>
      <c r="D229" s="7" t="s">
        <v>286</v>
      </c>
      <c r="E229" s="7" t="s">
        <v>238</v>
      </c>
      <c r="F229" s="7">
        <v>98.0</v>
      </c>
      <c r="G229" s="7">
        <v>1.0</v>
      </c>
      <c r="H229" s="17"/>
      <c r="I229" s="7">
        <v>0.0</v>
      </c>
      <c r="J229" s="7">
        <v>1.0</v>
      </c>
    </row>
    <row r="230">
      <c r="A230" s="7" t="s">
        <v>26</v>
      </c>
      <c r="B230" s="7" t="s">
        <v>284</v>
      </c>
      <c r="C230" s="7" t="s">
        <v>573</v>
      </c>
      <c r="D230" s="7" t="s">
        <v>574</v>
      </c>
      <c r="E230" s="7" t="s">
        <v>815</v>
      </c>
      <c r="F230" s="7">
        <v>95.0</v>
      </c>
      <c r="G230" s="7">
        <v>1.0</v>
      </c>
      <c r="H230" s="17"/>
      <c r="I230" s="7">
        <v>1.0</v>
      </c>
      <c r="J230" s="7">
        <v>1.0</v>
      </c>
    </row>
    <row r="231">
      <c r="A231" s="7" t="s">
        <v>26</v>
      </c>
      <c r="B231" s="7" t="s">
        <v>284</v>
      </c>
      <c r="C231" s="7" t="s">
        <v>285</v>
      </c>
      <c r="D231" s="7" t="s">
        <v>286</v>
      </c>
      <c r="E231" s="7" t="s">
        <v>245</v>
      </c>
      <c r="F231" s="7">
        <v>95.0</v>
      </c>
      <c r="G231" s="7">
        <v>1.0</v>
      </c>
      <c r="H231" s="17"/>
      <c r="I231" s="7">
        <v>0.0</v>
      </c>
      <c r="J231" s="7">
        <v>1.0</v>
      </c>
    </row>
    <row r="232">
      <c r="A232" s="7" t="s">
        <v>26</v>
      </c>
      <c r="B232" s="7" t="s">
        <v>284</v>
      </c>
      <c r="C232" s="7" t="s">
        <v>295</v>
      </c>
      <c r="D232" s="7" t="s">
        <v>332</v>
      </c>
      <c r="E232" s="7" t="s">
        <v>442</v>
      </c>
      <c r="F232" s="7">
        <v>98.0</v>
      </c>
      <c r="G232" s="7">
        <v>1.0</v>
      </c>
      <c r="H232" s="17"/>
      <c r="I232" s="7">
        <v>0.0</v>
      </c>
      <c r="J232" s="7">
        <v>1.0</v>
      </c>
    </row>
    <row r="233">
      <c r="A233" s="7" t="s">
        <v>26</v>
      </c>
      <c r="B233" s="7" t="s">
        <v>284</v>
      </c>
      <c r="C233" s="7" t="s">
        <v>295</v>
      </c>
      <c r="D233" s="7" t="s">
        <v>332</v>
      </c>
      <c r="E233" s="7" t="s">
        <v>443</v>
      </c>
      <c r="F233" s="7">
        <v>95.0</v>
      </c>
      <c r="G233" s="7">
        <v>1.0</v>
      </c>
      <c r="H233" s="17"/>
      <c r="I233" s="7">
        <v>0.0</v>
      </c>
      <c r="J233" s="7">
        <v>1.0</v>
      </c>
    </row>
    <row r="234">
      <c r="A234" s="7" t="s">
        <v>26</v>
      </c>
      <c r="B234" s="7" t="s">
        <v>284</v>
      </c>
      <c r="C234" s="7" t="s">
        <v>285</v>
      </c>
      <c r="D234" s="7" t="s">
        <v>552</v>
      </c>
      <c r="E234" s="7" t="s">
        <v>797</v>
      </c>
      <c r="F234" s="7">
        <v>98.0</v>
      </c>
      <c r="G234" s="7">
        <v>1.0</v>
      </c>
      <c r="H234" s="17"/>
      <c r="I234" s="7">
        <v>1.0</v>
      </c>
      <c r="J234" s="7">
        <v>1.0</v>
      </c>
    </row>
    <row r="235">
      <c r="A235" s="7" t="s">
        <v>26</v>
      </c>
      <c r="B235" s="7" t="s">
        <v>284</v>
      </c>
      <c r="C235" s="7" t="s">
        <v>556</v>
      </c>
      <c r="D235" s="7" t="s">
        <v>557</v>
      </c>
      <c r="E235" s="7" t="s">
        <v>797</v>
      </c>
      <c r="F235" s="7">
        <v>98.0</v>
      </c>
      <c r="G235" s="7">
        <v>1.0</v>
      </c>
      <c r="H235" s="17"/>
      <c r="I235" s="7">
        <v>1.0</v>
      </c>
      <c r="J235" s="7">
        <v>1.0</v>
      </c>
    </row>
    <row r="236">
      <c r="A236" s="7" t="s">
        <v>26</v>
      </c>
      <c r="B236" s="7" t="s">
        <v>284</v>
      </c>
      <c r="C236" s="7" t="s">
        <v>285</v>
      </c>
      <c r="D236" s="7" t="s">
        <v>552</v>
      </c>
      <c r="E236" s="7" t="s">
        <v>793</v>
      </c>
      <c r="F236" s="7">
        <v>95.0</v>
      </c>
      <c r="G236" s="7">
        <v>1.0</v>
      </c>
      <c r="H236" s="17"/>
      <c r="I236" s="7">
        <v>1.0</v>
      </c>
      <c r="J236" s="7">
        <v>1.0</v>
      </c>
    </row>
    <row r="237">
      <c r="A237" s="7" t="s">
        <v>26</v>
      </c>
      <c r="B237" s="7" t="s">
        <v>284</v>
      </c>
      <c r="C237" s="7" t="s">
        <v>556</v>
      </c>
      <c r="D237" s="7" t="s">
        <v>557</v>
      </c>
      <c r="E237" s="7" t="s">
        <v>793</v>
      </c>
      <c r="F237" s="7">
        <v>95.0</v>
      </c>
      <c r="G237" s="7">
        <v>1.0</v>
      </c>
      <c r="H237" s="17"/>
      <c r="I237" s="7">
        <v>1.0</v>
      </c>
      <c r="J237" s="7">
        <v>1.0</v>
      </c>
    </row>
    <row r="238">
      <c r="A238" s="7" t="s">
        <v>26</v>
      </c>
      <c r="B238" s="7" t="s">
        <v>284</v>
      </c>
      <c r="C238" s="7" t="s">
        <v>285</v>
      </c>
      <c r="D238" s="7" t="s">
        <v>341</v>
      </c>
      <c r="E238" s="7" t="s">
        <v>447</v>
      </c>
      <c r="F238" s="7">
        <v>100.0</v>
      </c>
      <c r="G238" s="7">
        <v>1.0</v>
      </c>
      <c r="H238" s="17"/>
      <c r="I238" s="7">
        <v>0.0</v>
      </c>
      <c r="J238" s="7">
        <v>1.0</v>
      </c>
    </row>
    <row r="239">
      <c r="A239" s="7" t="s">
        <v>26</v>
      </c>
      <c r="B239" s="7" t="s">
        <v>284</v>
      </c>
      <c r="C239" s="7" t="s">
        <v>285</v>
      </c>
      <c r="D239" s="7" t="s">
        <v>347</v>
      </c>
      <c r="E239" s="7" t="s">
        <v>448</v>
      </c>
      <c r="F239" s="7">
        <v>98.0</v>
      </c>
      <c r="G239" s="7">
        <v>1.0</v>
      </c>
      <c r="H239" s="17"/>
      <c r="I239" s="7">
        <v>0.0</v>
      </c>
      <c r="J239" s="7">
        <v>1.0</v>
      </c>
    </row>
    <row r="240">
      <c r="A240" s="7" t="s">
        <v>26</v>
      </c>
      <c r="B240" s="7" t="s">
        <v>284</v>
      </c>
      <c r="C240" s="7" t="s">
        <v>285</v>
      </c>
      <c r="D240" s="7" t="s">
        <v>286</v>
      </c>
      <c r="E240" s="7" t="s">
        <v>448</v>
      </c>
      <c r="F240" s="7">
        <v>98.0</v>
      </c>
      <c r="G240" s="7">
        <v>1.0</v>
      </c>
      <c r="H240" s="17"/>
      <c r="I240" s="7">
        <v>0.0</v>
      </c>
      <c r="J240" s="7">
        <v>1.0</v>
      </c>
    </row>
    <row r="241">
      <c r="A241" s="7" t="s">
        <v>26</v>
      </c>
      <c r="B241" s="7" t="s">
        <v>284</v>
      </c>
      <c r="C241" s="7" t="s">
        <v>285</v>
      </c>
      <c r="D241" s="7" t="s">
        <v>347</v>
      </c>
      <c r="E241" s="7" t="s">
        <v>450</v>
      </c>
      <c r="F241" s="7">
        <v>95.0</v>
      </c>
      <c r="G241" s="7">
        <v>1.0</v>
      </c>
      <c r="H241" s="17"/>
      <c r="I241" s="7">
        <v>0.0</v>
      </c>
      <c r="J241" s="7">
        <v>1.0</v>
      </c>
    </row>
    <row r="242">
      <c r="A242" s="7" t="s">
        <v>26</v>
      </c>
      <c r="B242" s="7" t="s">
        <v>284</v>
      </c>
      <c r="C242" s="7" t="s">
        <v>285</v>
      </c>
      <c r="D242" s="7" t="s">
        <v>286</v>
      </c>
      <c r="E242" s="7" t="s">
        <v>450</v>
      </c>
      <c r="F242" s="7">
        <v>95.0</v>
      </c>
      <c r="G242" s="7">
        <v>1.0</v>
      </c>
      <c r="H242" s="17"/>
      <c r="I242" s="7">
        <v>0.0</v>
      </c>
      <c r="J242" s="7">
        <v>1.0</v>
      </c>
    </row>
    <row r="243">
      <c r="A243" s="7" t="s">
        <v>26</v>
      </c>
      <c r="B243" s="7" t="s">
        <v>284</v>
      </c>
      <c r="C243" s="7" t="s">
        <v>285</v>
      </c>
      <c r="D243" s="7" t="s">
        <v>338</v>
      </c>
      <c r="E243" s="7" t="s">
        <v>785</v>
      </c>
      <c r="F243" s="7">
        <v>98.0</v>
      </c>
      <c r="G243" s="7">
        <v>1.0</v>
      </c>
      <c r="H243" s="17"/>
      <c r="I243" s="7">
        <v>2.0</v>
      </c>
      <c r="J243" s="7">
        <v>1.0</v>
      </c>
    </row>
    <row r="244">
      <c r="A244" s="7" t="s">
        <v>26</v>
      </c>
      <c r="B244" s="7" t="s">
        <v>284</v>
      </c>
      <c r="C244" s="7" t="s">
        <v>285</v>
      </c>
      <c r="D244" s="7" t="s">
        <v>338</v>
      </c>
      <c r="E244" s="7" t="s">
        <v>779</v>
      </c>
      <c r="F244" s="7">
        <v>95.0</v>
      </c>
      <c r="G244" s="7">
        <v>1.0</v>
      </c>
      <c r="H244" s="17"/>
      <c r="I244" s="7">
        <v>2.0</v>
      </c>
      <c r="J244" s="7">
        <v>1.0</v>
      </c>
    </row>
    <row r="245">
      <c r="A245" s="7" t="s">
        <v>26</v>
      </c>
      <c r="B245" s="7" t="s">
        <v>284</v>
      </c>
      <c r="C245" s="7" t="s">
        <v>295</v>
      </c>
      <c r="D245" s="7" t="s">
        <v>332</v>
      </c>
      <c r="E245" s="7" t="s">
        <v>267</v>
      </c>
      <c r="F245" s="7">
        <v>98.0</v>
      </c>
      <c r="G245" s="7">
        <v>1.0</v>
      </c>
      <c r="H245" s="17"/>
      <c r="I245" s="7">
        <v>0.0</v>
      </c>
      <c r="J245" s="7">
        <v>1.0</v>
      </c>
    </row>
    <row r="246">
      <c r="A246" s="7" t="s">
        <v>26</v>
      </c>
      <c r="B246" s="7" t="s">
        <v>284</v>
      </c>
      <c r="C246" s="7" t="s">
        <v>295</v>
      </c>
      <c r="D246" s="7" t="s">
        <v>332</v>
      </c>
      <c r="E246" s="7" t="s">
        <v>268</v>
      </c>
      <c r="F246" s="7">
        <v>95.0</v>
      </c>
      <c r="G246" s="7">
        <v>1.0</v>
      </c>
      <c r="H246" s="17"/>
      <c r="I246" s="7">
        <v>0.0</v>
      </c>
      <c r="J246" s="7">
        <v>1.0</v>
      </c>
    </row>
    <row r="247">
      <c r="A247" s="7" t="s">
        <v>26</v>
      </c>
      <c r="B247" s="7" t="s">
        <v>284</v>
      </c>
      <c r="C247" s="7" t="s">
        <v>285</v>
      </c>
      <c r="D247" s="7" t="s">
        <v>347</v>
      </c>
      <c r="E247" s="7" t="s">
        <v>502</v>
      </c>
      <c r="F247" s="7">
        <v>98.0</v>
      </c>
      <c r="G247" s="7">
        <v>1.0</v>
      </c>
      <c r="H247" s="17"/>
      <c r="I247" s="7">
        <v>1.0</v>
      </c>
      <c r="J247" s="7">
        <v>1.0</v>
      </c>
    </row>
    <row r="248">
      <c r="A248" s="7" t="s">
        <v>26</v>
      </c>
      <c r="B248" s="7" t="s">
        <v>284</v>
      </c>
      <c r="C248" s="7" t="s">
        <v>285</v>
      </c>
      <c r="D248" s="7" t="s">
        <v>347</v>
      </c>
      <c r="E248" s="7" t="s">
        <v>504</v>
      </c>
      <c r="F248" s="7">
        <v>95.0</v>
      </c>
      <c r="G248" s="7">
        <v>1.0</v>
      </c>
      <c r="H248" s="17"/>
      <c r="I248" s="7">
        <v>1.0</v>
      </c>
      <c r="J248" s="7">
        <v>1.0</v>
      </c>
    </row>
    <row r="249">
      <c r="A249" s="7" t="s">
        <v>26</v>
      </c>
      <c r="B249" s="7" t="s">
        <v>284</v>
      </c>
      <c r="C249" s="7" t="s">
        <v>285</v>
      </c>
      <c r="D249" s="7" t="s">
        <v>286</v>
      </c>
      <c r="E249" s="7" t="s">
        <v>269</v>
      </c>
      <c r="F249" s="7">
        <v>98.0</v>
      </c>
      <c r="G249" s="7">
        <v>1.0</v>
      </c>
      <c r="H249" s="17"/>
      <c r="I249" s="7">
        <v>0.0</v>
      </c>
      <c r="J249" s="7">
        <v>1.0</v>
      </c>
    </row>
    <row r="250">
      <c r="A250" s="7" t="s">
        <v>26</v>
      </c>
      <c r="B250" s="7" t="s">
        <v>284</v>
      </c>
      <c r="C250" s="7" t="s">
        <v>573</v>
      </c>
      <c r="D250" s="7" t="s">
        <v>574</v>
      </c>
      <c r="E250" s="7" t="s">
        <v>269</v>
      </c>
      <c r="F250" s="7">
        <v>98.0</v>
      </c>
      <c r="G250" s="7">
        <v>1.0</v>
      </c>
      <c r="H250" s="17"/>
      <c r="I250" s="7">
        <v>0.0</v>
      </c>
      <c r="J250" s="7">
        <v>1.0</v>
      </c>
    </row>
    <row r="251">
      <c r="A251" s="7" t="s">
        <v>26</v>
      </c>
      <c r="B251" s="7" t="s">
        <v>284</v>
      </c>
      <c r="C251" s="7" t="s">
        <v>285</v>
      </c>
      <c r="D251" s="7" t="s">
        <v>286</v>
      </c>
      <c r="E251" s="7" t="s">
        <v>278</v>
      </c>
      <c r="F251" s="7">
        <v>95.0</v>
      </c>
      <c r="G251" s="7">
        <v>1.0</v>
      </c>
      <c r="H251" s="17"/>
      <c r="I251" s="7">
        <v>0.0</v>
      </c>
      <c r="J251" s="7">
        <v>1.0</v>
      </c>
    </row>
    <row r="252">
      <c r="A252" s="7" t="s">
        <v>26</v>
      </c>
      <c r="B252" s="7" t="s">
        <v>284</v>
      </c>
      <c r="C252" s="7" t="s">
        <v>573</v>
      </c>
      <c r="D252" s="7" t="s">
        <v>574</v>
      </c>
      <c r="E252" s="7" t="s">
        <v>278</v>
      </c>
      <c r="F252" s="7">
        <v>95.0</v>
      </c>
      <c r="G252" s="7">
        <v>1.0</v>
      </c>
      <c r="H252" s="17"/>
      <c r="I252" s="7">
        <v>0.0</v>
      </c>
      <c r="J252" s="7">
        <v>1.0</v>
      </c>
    </row>
    <row r="253">
      <c r="A253" s="7" t="s">
        <v>26</v>
      </c>
      <c r="B253" s="7" t="s">
        <v>284</v>
      </c>
      <c r="C253" s="7" t="s">
        <v>573</v>
      </c>
      <c r="D253" s="7" t="s">
        <v>574</v>
      </c>
      <c r="E253" s="7" t="s">
        <v>747</v>
      </c>
      <c r="F253" s="7">
        <v>98.0</v>
      </c>
      <c r="G253" s="7">
        <v>1.0</v>
      </c>
      <c r="H253" s="17"/>
      <c r="I253" s="7">
        <v>0.0</v>
      </c>
      <c r="J253" s="7">
        <v>1.0</v>
      </c>
    </row>
    <row r="254">
      <c r="A254" s="7" t="s">
        <v>26</v>
      </c>
      <c r="B254" s="7" t="s">
        <v>284</v>
      </c>
      <c r="C254" s="7" t="s">
        <v>573</v>
      </c>
      <c r="D254" s="7" t="s">
        <v>574</v>
      </c>
      <c r="E254" s="7" t="s">
        <v>746</v>
      </c>
      <c r="F254" s="7">
        <v>95.0</v>
      </c>
      <c r="G254" s="7">
        <v>1.0</v>
      </c>
      <c r="H254" s="17"/>
      <c r="I254" s="7">
        <v>0.0</v>
      </c>
      <c r="J254" s="7">
        <v>1.0</v>
      </c>
    </row>
    <row r="255">
      <c r="A255" s="7" t="s">
        <v>26</v>
      </c>
      <c r="B255" s="7" t="s">
        <v>284</v>
      </c>
      <c r="C255" s="7" t="s">
        <v>285</v>
      </c>
      <c r="D255" s="7" t="s">
        <v>286</v>
      </c>
      <c r="E255" s="7" t="s">
        <v>280</v>
      </c>
      <c r="F255" s="7">
        <v>98.0</v>
      </c>
      <c r="G255" s="7">
        <v>1.0</v>
      </c>
      <c r="H255" s="17"/>
      <c r="I255" s="7">
        <v>0.0</v>
      </c>
      <c r="J255" s="7">
        <v>1.0</v>
      </c>
    </row>
    <row r="256">
      <c r="A256" s="7" t="s">
        <v>26</v>
      </c>
      <c r="B256" s="7" t="s">
        <v>284</v>
      </c>
      <c r="C256" s="7" t="s">
        <v>573</v>
      </c>
      <c r="D256" s="7" t="s">
        <v>574</v>
      </c>
      <c r="E256" s="7" t="s">
        <v>280</v>
      </c>
      <c r="F256" s="7">
        <v>98.0</v>
      </c>
      <c r="G256" s="7">
        <v>1.0</v>
      </c>
      <c r="H256" s="17"/>
      <c r="I256" s="7">
        <v>0.0</v>
      </c>
      <c r="J256" s="7">
        <v>1.0</v>
      </c>
    </row>
    <row r="257">
      <c r="A257" s="7" t="s">
        <v>26</v>
      </c>
      <c r="B257" s="7" t="s">
        <v>284</v>
      </c>
      <c r="C257" s="7" t="s">
        <v>285</v>
      </c>
      <c r="D257" s="7" t="s">
        <v>286</v>
      </c>
      <c r="E257" s="7" t="s">
        <v>281</v>
      </c>
      <c r="F257" s="7">
        <v>95.0</v>
      </c>
      <c r="G257" s="7">
        <v>1.0</v>
      </c>
      <c r="H257" s="17"/>
      <c r="I257" s="7">
        <v>0.0</v>
      </c>
      <c r="J257" s="7">
        <v>1.0</v>
      </c>
    </row>
    <row r="258">
      <c r="A258" s="7" t="s">
        <v>26</v>
      </c>
      <c r="B258" s="7" t="s">
        <v>284</v>
      </c>
      <c r="C258" s="7" t="s">
        <v>573</v>
      </c>
      <c r="D258" s="7" t="s">
        <v>574</v>
      </c>
      <c r="E258" s="7" t="s">
        <v>281</v>
      </c>
      <c r="F258" s="7">
        <v>95.0</v>
      </c>
      <c r="G258" s="7">
        <v>1.0</v>
      </c>
      <c r="H258" s="17"/>
      <c r="I258" s="7">
        <v>0.0</v>
      </c>
      <c r="J258" s="7">
        <v>1.0</v>
      </c>
    </row>
    <row r="259">
      <c r="A259" s="7" t="s">
        <v>26</v>
      </c>
      <c r="B259" s="7" t="s">
        <v>518</v>
      </c>
      <c r="C259" s="7" t="s">
        <v>519</v>
      </c>
      <c r="D259" s="7" t="s">
        <v>523</v>
      </c>
      <c r="E259" s="7" t="s">
        <v>893</v>
      </c>
      <c r="F259" s="7">
        <v>54.0</v>
      </c>
      <c r="G259" s="7">
        <v>6.0</v>
      </c>
      <c r="H259" s="17"/>
      <c r="I259" s="7">
        <v>15.0</v>
      </c>
      <c r="J259" s="7">
        <v>15.0</v>
      </c>
    </row>
    <row r="260">
      <c r="A260" s="7" t="s">
        <v>26</v>
      </c>
      <c r="B260" s="7" t="s">
        <v>518</v>
      </c>
      <c r="C260" s="7" t="s">
        <v>519</v>
      </c>
      <c r="D260" s="7" t="s">
        <v>669</v>
      </c>
      <c r="E260" s="7" t="s">
        <v>671</v>
      </c>
      <c r="F260" s="7">
        <v>60.0</v>
      </c>
      <c r="G260" s="7">
        <v>4.0</v>
      </c>
      <c r="H260" s="17"/>
      <c r="I260" s="7">
        <v>13.0</v>
      </c>
      <c r="J260" s="7">
        <v>10.0</v>
      </c>
    </row>
    <row r="261">
      <c r="A261" s="7" t="s">
        <v>26</v>
      </c>
      <c r="B261" s="7" t="s">
        <v>518</v>
      </c>
      <c r="C261" s="7" t="s">
        <v>519</v>
      </c>
      <c r="D261" s="7" t="s">
        <v>665</v>
      </c>
      <c r="E261" s="7" t="s">
        <v>666</v>
      </c>
      <c r="F261" s="7">
        <v>60.0</v>
      </c>
      <c r="G261" s="7">
        <v>4.0</v>
      </c>
      <c r="H261" s="17"/>
      <c r="I261" s="7">
        <v>13.0</v>
      </c>
      <c r="J261" s="7">
        <v>10.0</v>
      </c>
    </row>
    <row r="262">
      <c r="A262" s="7" t="s">
        <v>26</v>
      </c>
      <c r="B262" s="7" t="s">
        <v>518</v>
      </c>
      <c r="C262" s="7" t="s">
        <v>519</v>
      </c>
      <c r="D262" s="7" t="s">
        <v>527</v>
      </c>
      <c r="E262" s="7" t="s">
        <v>528</v>
      </c>
      <c r="F262" s="7">
        <v>52.0</v>
      </c>
      <c r="G262" s="7">
        <v>4.0</v>
      </c>
      <c r="H262" s="17"/>
      <c r="I262" s="7">
        <v>15.0</v>
      </c>
      <c r="J262" s="7">
        <v>15.0</v>
      </c>
    </row>
    <row r="263">
      <c r="A263" s="7" t="s">
        <v>26</v>
      </c>
      <c r="B263" s="7" t="s">
        <v>518</v>
      </c>
      <c r="C263" s="7" t="s">
        <v>519</v>
      </c>
      <c r="D263" s="7" t="s">
        <v>540</v>
      </c>
      <c r="E263" s="7" t="s">
        <v>658</v>
      </c>
      <c r="F263" s="7">
        <v>53.0</v>
      </c>
      <c r="G263" s="7">
        <v>4.0</v>
      </c>
      <c r="H263" s="17"/>
      <c r="I263" s="7">
        <v>14.0</v>
      </c>
      <c r="J263" s="7">
        <v>15.0</v>
      </c>
    </row>
    <row r="264">
      <c r="A264" s="7" t="s">
        <v>26</v>
      </c>
      <c r="B264" s="7" t="s">
        <v>518</v>
      </c>
      <c r="C264" s="7" t="s">
        <v>519</v>
      </c>
      <c r="D264" s="7" t="s">
        <v>530</v>
      </c>
      <c r="E264" s="7" t="s">
        <v>531</v>
      </c>
      <c r="F264" s="7">
        <v>70.0</v>
      </c>
      <c r="G264" s="7">
        <v>3.0</v>
      </c>
      <c r="H264" s="17"/>
      <c r="I264" s="7">
        <v>5.0</v>
      </c>
      <c r="J264" s="7">
        <v>5.0</v>
      </c>
    </row>
    <row r="265">
      <c r="A265" s="7" t="s">
        <v>26</v>
      </c>
      <c r="B265" s="7" t="s">
        <v>518</v>
      </c>
      <c r="C265" s="7" t="s">
        <v>519</v>
      </c>
      <c r="D265" s="7" t="s">
        <v>523</v>
      </c>
      <c r="E265" s="7" t="s">
        <v>732</v>
      </c>
      <c r="F265" s="7">
        <v>69.0</v>
      </c>
      <c r="G265" s="7">
        <v>2.0</v>
      </c>
      <c r="H265" s="17"/>
      <c r="I265" s="7">
        <v>10.0</v>
      </c>
      <c r="J265" s="7">
        <v>5.0</v>
      </c>
    </row>
    <row r="266">
      <c r="A266" s="7" t="s">
        <v>26</v>
      </c>
      <c r="B266" s="7" t="s">
        <v>518</v>
      </c>
      <c r="C266" s="7" t="s">
        <v>519</v>
      </c>
      <c r="D266" s="7" t="s">
        <v>540</v>
      </c>
      <c r="E266" s="7" t="s">
        <v>541</v>
      </c>
      <c r="F266" s="7">
        <v>69.0</v>
      </c>
      <c r="G266" s="7">
        <v>2.0</v>
      </c>
      <c r="H266" s="17"/>
      <c r="I266" s="7">
        <v>10.0</v>
      </c>
      <c r="J266" s="7">
        <v>5.0</v>
      </c>
    </row>
    <row r="267">
      <c r="A267" s="7" t="s">
        <v>26</v>
      </c>
      <c r="B267" s="7" t="s">
        <v>518</v>
      </c>
      <c r="C267" s="7" t="s">
        <v>519</v>
      </c>
      <c r="D267" s="7" t="s">
        <v>543</v>
      </c>
      <c r="E267" s="7" t="s">
        <v>544</v>
      </c>
      <c r="F267" s="7">
        <v>71.0</v>
      </c>
      <c r="G267" s="7">
        <v>2.0</v>
      </c>
      <c r="H267" s="17"/>
      <c r="I267" s="7">
        <v>5.0</v>
      </c>
      <c r="J267" s="7">
        <v>5.0</v>
      </c>
    </row>
    <row r="268">
      <c r="A268" s="7" t="s">
        <v>26</v>
      </c>
      <c r="B268" s="7" t="s">
        <v>518</v>
      </c>
      <c r="C268" s="7" t="s">
        <v>519</v>
      </c>
      <c r="D268" s="7" t="s">
        <v>527</v>
      </c>
      <c r="E268" s="7" t="s">
        <v>545</v>
      </c>
      <c r="F268" s="7">
        <v>66.0</v>
      </c>
      <c r="G268" s="7">
        <v>2.0</v>
      </c>
      <c r="H268" s="17"/>
      <c r="I268" s="7">
        <v>10.0</v>
      </c>
      <c r="J268" s="7">
        <v>7.0</v>
      </c>
    </row>
    <row r="269">
      <c r="A269" s="7" t="s">
        <v>26</v>
      </c>
      <c r="B269" s="7" t="s">
        <v>518</v>
      </c>
      <c r="C269" s="7" t="s">
        <v>519</v>
      </c>
      <c r="D269" s="7" t="s">
        <v>523</v>
      </c>
      <c r="E269" s="7" t="s">
        <v>723</v>
      </c>
      <c r="F269" s="7">
        <v>69.0</v>
      </c>
      <c r="G269" s="7">
        <v>2.0</v>
      </c>
      <c r="H269" s="17"/>
      <c r="I269" s="7">
        <v>9.0</v>
      </c>
      <c r="J269" s="7">
        <v>5.0</v>
      </c>
    </row>
    <row r="270">
      <c r="A270" s="7" t="s">
        <v>26</v>
      </c>
      <c r="B270" s="7" t="s">
        <v>518</v>
      </c>
      <c r="C270" s="7" t="s">
        <v>519</v>
      </c>
      <c r="D270" s="7" t="s">
        <v>683</v>
      </c>
      <c r="E270" s="7" t="s">
        <v>686</v>
      </c>
      <c r="F270" s="7">
        <v>69.0</v>
      </c>
      <c r="G270" s="7">
        <v>2.0</v>
      </c>
      <c r="H270" s="17"/>
      <c r="I270" s="7">
        <v>8.0</v>
      </c>
      <c r="J270" s="7">
        <v>5.0</v>
      </c>
    </row>
    <row r="271">
      <c r="A271" s="7" t="s">
        <v>26</v>
      </c>
      <c r="B271" s="7" t="s">
        <v>518</v>
      </c>
      <c r="C271" s="7" t="s">
        <v>519</v>
      </c>
      <c r="D271" s="7" t="s">
        <v>548</v>
      </c>
      <c r="E271" s="7" t="s">
        <v>549</v>
      </c>
      <c r="F271" s="7">
        <v>70.0</v>
      </c>
      <c r="G271" s="7">
        <v>2.0</v>
      </c>
      <c r="H271" s="17"/>
      <c r="I271" s="7">
        <v>9.0</v>
      </c>
      <c r="J271" s="7">
        <v>5.0</v>
      </c>
    </row>
    <row r="272">
      <c r="A272" s="7" t="s">
        <v>26</v>
      </c>
      <c r="B272" s="7" t="s">
        <v>518</v>
      </c>
      <c r="C272" s="7" t="s">
        <v>519</v>
      </c>
      <c r="D272" s="7" t="s">
        <v>683</v>
      </c>
      <c r="E272" s="7" t="s">
        <v>684</v>
      </c>
      <c r="F272" s="7">
        <v>72.0</v>
      </c>
      <c r="G272" s="7">
        <v>2.0</v>
      </c>
      <c r="H272" s="17"/>
      <c r="I272" s="7">
        <v>7.0</v>
      </c>
      <c r="J272" s="7">
        <v>4.0</v>
      </c>
    </row>
    <row r="273">
      <c r="A273" s="7" t="s">
        <v>26</v>
      </c>
      <c r="B273" s="7" t="s">
        <v>518</v>
      </c>
      <c r="C273" s="7" t="s">
        <v>560</v>
      </c>
      <c r="D273" s="7" t="s">
        <v>561</v>
      </c>
      <c r="E273" s="7" t="s">
        <v>562</v>
      </c>
      <c r="F273" s="7">
        <v>100.0</v>
      </c>
      <c r="G273" s="7">
        <v>1.0</v>
      </c>
      <c r="H273" s="17"/>
      <c r="I273" s="7">
        <v>1.0</v>
      </c>
      <c r="J273" s="7">
        <v>1.0</v>
      </c>
    </row>
    <row r="274">
      <c r="A274" s="7" t="s">
        <v>26</v>
      </c>
      <c r="B274" s="7" t="s">
        <v>518</v>
      </c>
      <c r="C274" s="7" t="s">
        <v>519</v>
      </c>
      <c r="D274" s="7" t="s">
        <v>563</v>
      </c>
      <c r="E274" s="7" t="s">
        <v>567</v>
      </c>
      <c r="F274" s="7">
        <v>83.0</v>
      </c>
      <c r="G274" s="7">
        <v>1.0</v>
      </c>
      <c r="H274" s="17"/>
      <c r="I274" s="7">
        <v>3.0</v>
      </c>
      <c r="J274" s="7">
        <v>2.0</v>
      </c>
    </row>
    <row r="275">
      <c r="A275" s="7" t="s">
        <v>26</v>
      </c>
      <c r="B275" s="7" t="s">
        <v>518</v>
      </c>
      <c r="C275" s="7" t="s">
        <v>519</v>
      </c>
      <c r="D275" s="7" t="s">
        <v>527</v>
      </c>
      <c r="E275" s="7" t="s">
        <v>569</v>
      </c>
      <c r="F275" s="7">
        <v>100.0</v>
      </c>
      <c r="G275" s="7">
        <v>1.0</v>
      </c>
      <c r="H275" s="17"/>
      <c r="I275" s="7">
        <v>1.0</v>
      </c>
      <c r="J275" s="7">
        <v>1.0</v>
      </c>
    </row>
    <row r="276">
      <c r="A276" s="7" t="s">
        <v>26</v>
      </c>
      <c r="B276" s="7" t="s">
        <v>518</v>
      </c>
      <c r="C276" s="7" t="s">
        <v>519</v>
      </c>
      <c r="D276" s="7" t="s">
        <v>563</v>
      </c>
      <c r="E276" s="7" t="s">
        <v>578</v>
      </c>
      <c r="F276" s="7">
        <v>98.0</v>
      </c>
      <c r="G276" s="7">
        <v>1.0</v>
      </c>
      <c r="H276" s="17"/>
      <c r="I276" s="7">
        <v>0.0</v>
      </c>
      <c r="J276" s="7">
        <v>1.0</v>
      </c>
    </row>
    <row r="277">
      <c r="A277" s="7" t="s">
        <v>26</v>
      </c>
      <c r="B277" s="7" t="s">
        <v>518</v>
      </c>
      <c r="C277" s="7" t="s">
        <v>519</v>
      </c>
      <c r="D277" s="7" t="s">
        <v>563</v>
      </c>
      <c r="E277" s="7" t="s">
        <v>581</v>
      </c>
      <c r="F277" s="7">
        <v>95.0</v>
      </c>
      <c r="G277" s="7">
        <v>1.0</v>
      </c>
      <c r="H277" s="17"/>
      <c r="I277" s="7">
        <v>0.0</v>
      </c>
      <c r="J277" s="7">
        <v>1.0</v>
      </c>
    </row>
    <row r="278">
      <c r="A278" s="7" t="s">
        <v>26</v>
      </c>
      <c r="B278" s="7" t="s">
        <v>518</v>
      </c>
      <c r="C278" s="7" t="s">
        <v>519</v>
      </c>
      <c r="D278" s="7" t="s">
        <v>540</v>
      </c>
      <c r="E278" s="7" t="s">
        <v>587</v>
      </c>
      <c r="F278" s="7">
        <v>100.0</v>
      </c>
      <c r="G278" s="7">
        <v>1.0</v>
      </c>
      <c r="H278" s="17"/>
      <c r="I278" s="7">
        <v>1.0</v>
      </c>
      <c r="J278" s="7">
        <v>1.0</v>
      </c>
    </row>
    <row r="279">
      <c r="A279" s="7" t="s">
        <v>26</v>
      </c>
      <c r="B279" s="7" t="s">
        <v>518</v>
      </c>
      <c r="C279" s="7" t="s">
        <v>519</v>
      </c>
      <c r="D279" s="7" t="s">
        <v>548</v>
      </c>
      <c r="E279" s="7" t="s">
        <v>588</v>
      </c>
      <c r="F279" s="7">
        <v>100.0</v>
      </c>
      <c r="G279" s="7">
        <v>1.0</v>
      </c>
      <c r="H279" s="17"/>
      <c r="I279" s="7">
        <v>1.0</v>
      </c>
      <c r="J279" s="7">
        <v>1.0</v>
      </c>
    </row>
    <row r="280">
      <c r="A280" s="7" t="s">
        <v>26</v>
      </c>
      <c r="B280" s="7" t="s">
        <v>518</v>
      </c>
      <c r="C280" s="7" t="s">
        <v>589</v>
      </c>
      <c r="D280" s="7" t="s">
        <v>590</v>
      </c>
      <c r="E280" s="7" t="s">
        <v>591</v>
      </c>
      <c r="F280" s="7">
        <v>100.0</v>
      </c>
      <c r="G280" s="7">
        <v>1.0</v>
      </c>
      <c r="H280" s="17"/>
      <c r="I280" s="7">
        <v>2.0</v>
      </c>
      <c r="J280" s="7">
        <v>0.0</v>
      </c>
    </row>
    <row r="281">
      <c r="A281" s="7" t="s">
        <v>26</v>
      </c>
      <c r="B281" s="7" t="s">
        <v>518</v>
      </c>
      <c r="C281" s="7" t="s">
        <v>519</v>
      </c>
      <c r="D281" s="7" t="s">
        <v>530</v>
      </c>
      <c r="E281" s="7" t="s">
        <v>591</v>
      </c>
      <c r="F281" s="7">
        <v>91.0</v>
      </c>
      <c r="G281" s="7">
        <v>1.0</v>
      </c>
      <c r="H281" s="17"/>
      <c r="I281" s="7">
        <v>2.0</v>
      </c>
      <c r="J281" s="7">
        <v>2.0</v>
      </c>
    </row>
    <row r="282">
      <c r="A282" s="7" t="s">
        <v>26</v>
      </c>
      <c r="B282" s="7" t="s">
        <v>518</v>
      </c>
      <c r="C282" s="7" t="s">
        <v>589</v>
      </c>
      <c r="D282" s="7" t="s">
        <v>592</v>
      </c>
      <c r="E282" s="7" t="s">
        <v>593</v>
      </c>
      <c r="F282" s="7">
        <v>100.0</v>
      </c>
      <c r="G282" s="7">
        <v>1.0</v>
      </c>
      <c r="H282" s="17"/>
      <c r="I282" s="7">
        <v>2.0</v>
      </c>
      <c r="J282" s="7">
        <v>0.0</v>
      </c>
    </row>
    <row r="283">
      <c r="A283" s="7" t="s">
        <v>26</v>
      </c>
      <c r="B283" s="7" t="s">
        <v>518</v>
      </c>
      <c r="C283" s="7" t="s">
        <v>519</v>
      </c>
      <c r="D283" s="7" t="s">
        <v>543</v>
      </c>
      <c r="E283" s="7" t="s">
        <v>593</v>
      </c>
      <c r="F283" s="7">
        <v>91.0</v>
      </c>
      <c r="G283" s="7">
        <v>1.0</v>
      </c>
      <c r="H283" s="17"/>
      <c r="I283" s="7">
        <v>2.0</v>
      </c>
      <c r="J283" s="7">
        <v>2.0</v>
      </c>
    </row>
    <row r="284">
      <c r="A284" s="7" t="s">
        <v>26</v>
      </c>
      <c r="B284" s="7" t="s">
        <v>518</v>
      </c>
      <c r="C284" s="7" t="s">
        <v>589</v>
      </c>
      <c r="D284" s="7" t="s">
        <v>798</v>
      </c>
      <c r="E284" s="7" t="s">
        <v>671</v>
      </c>
      <c r="F284" s="7">
        <v>100.0</v>
      </c>
      <c r="G284" s="7">
        <v>1.0</v>
      </c>
      <c r="H284" s="17"/>
      <c r="I284" s="7">
        <v>3.0</v>
      </c>
      <c r="J284" s="7">
        <v>0.0</v>
      </c>
    </row>
    <row r="285">
      <c r="A285" s="7" t="s">
        <v>26</v>
      </c>
      <c r="B285" s="7" t="s">
        <v>518</v>
      </c>
      <c r="C285" s="7" t="s">
        <v>589</v>
      </c>
      <c r="D285" s="7" t="s">
        <v>795</v>
      </c>
      <c r="E285" s="7" t="s">
        <v>666</v>
      </c>
      <c r="F285" s="7">
        <v>100.0</v>
      </c>
      <c r="G285" s="7">
        <v>1.0</v>
      </c>
      <c r="H285" s="17"/>
      <c r="I285" s="7">
        <v>2.0</v>
      </c>
      <c r="J285" s="7">
        <v>0.0</v>
      </c>
    </row>
    <row r="286">
      <c r="A286" s="7" t="s">
        <v>26</v>
      </c>
      <c r="B286" s="7" t="s">
        <v>518</v>
      </c>
      <c r="C286" s="7" t="s">
        <v>589</v>
      </c>
      <c r="D286" s="7" t="s">
        <v>590</v>
      </c>
      <c r="E286" s="7" t="s">
        <v>531</v>
      </c>
      <c r="F286" s="7">
        <v>100.0</v>
      </c>
      <c r="G286" s="7">
        <v>1.0</v>
      </c>
      <c r="H286" s="17"/>
      <c r="I286" s="7">
        <v>1.0</v>
      </c>
      <c r="J286" s="7">
        <v>0.0</v>
      </c>
    </row>
    <row r="287">
      <c r="A287" s="7" t="s">
        <v>26</v>
      </c>
      <c r="B287" s="7" t="s">
        <v>518</v>
      </c>
      <c r="C287" s="7" t="s">
        <v>589</v>
      </c>
      <c r="D287" s="7" t="s">
        <v>598</v>
      </c>
      <c r="E287" s="7" t="s">
        <v>732</v>
      </c>
      <c r="F287" s="7">
        <v>100.0</v>
      </c>
      <c r="G287" s="7">
        <v>1.0</v>
      </c>
      <c r="H287" s="17"/>
      <c r="I287" s="7">
        <v>3.0</v>
      </c>
      <c r="J287" s="7">
        <v>0.0</v>
      </c>
    </row>
    <row r="288">
      <c r="A288" s="7" t="s">
        <v>26</v>
      </c>
      <c r="B288" s="7" t="s">
        <v>518</v>
      </c>
      <c r="C288" s="7" t="s">
        <v>589</v>
      </c>
      <c r="D288" s="7" t="s">
        <v>733</v>
      </c>
      <c r="E288" s="7" t="s">
        <v>728</v>
      </c>
      <c r="F288" s="7">
        <v>100.0</v>
      </c>
      <c r="G288" s="7">
        <v>1.0</v>
      </c>
      <c r="H288" s="17"/>
      <c r="I288" s="7">
        <v>1.0</v>
      </c>
      <c r="J288" s="7">
        <v>0.0</v>
      </c>
    </row>
    <row r="289">
      <c r="A289" s="7" t="s">
        <v>26</v>
      </c>
      <c r="B289" s="7" t="s">
        <v>518</v>
      </c>
      <c r="C289" s="7" t="s">
        <v>519</v>
      </c>
      <c r="D289" s="7" t="s">
        <v>683</v>
      </c>
      <c r="E289" s="7" t="s">
        <v>728</v>
      </c>
      <c r="F289" s="7">
        <v>91.0</v>
      </c>
      <c r="G289" s="7">
        <v>1.0</v>
      </c>
      <c r="H289" s="17"/>
      <c r="I289" s="7">
        <v>1.0</v>
      </c>
      <c r="J289" s="7">
        <v>2.0</v>
      </c>
    </row>
    <row r="290">
      <c r="A290" s="7" t="s">
        <v>26</v>
      </c>
      <c r="B290" s="7" t="s">
        <v>518</v>
      </c>
      <c r="C290" s="7" t="s">
        <v>589</v>
      </c>
      <c r="D290" s="7" t="s">
        <v>601</v>
      </c>
      <c r="E290" s="7" t="s">
        <v>541</v>
      </c>
      <c r="F290" s="7">
        <v>100.0</v>
      </c>
      <c r="G290" s="7">
        <v>1.0</v>
      </c>
      <c r="H290" s="17"/>
      <c r="I290" s="7">
        <v>2.0</v>
      </c>
      <c r="J290" s="7">
        <v>0.0</v>
      </c>
    </row>
    <row r="291">
      <c r="A291" s="7" t="s">
        <v>26</v>
      </c>
      <c r="B291" s="7" t="s">
        <v>518</v>
      </c>
      <c r="C291" s="7" t="s">
        <v>589</v>
      </c>
      <c r="D291" s="7" t="s">
        <v>592</v>
      </c>
      <c r="E291" s="7" t="s">
        <v>544</v>
      </c>
      <c r="F291" s="7">
        <v>100.0</v>
      </c>
      <c r="G291" s="7">
        <v>1.0</v>
      </c>
      <c r="H291" s="17"/>
      <c r="I291" s="7">
        <v>1.0</v>
      </c>
      <c r="J291" s="7">
        <v>0.0</v>
      </c>
    </row>
    <row r="292">
      <c r="A292" s="7" t="s">
        <v>26</v>
      </c>
      <c r="B292" s="7" t="s">
        <v>518</v>
      </c>
      <c r="C292" s="7" t="s">
        <v>589</v>
      </c>
      <c r="D292" s="7" t="s">
        <v>606</v>
      </c>
      <c r="E292" s="7" t="s">
        <v>545</v>
      </c>
      <c r="F292" s="7">
        <v>100.0</v>
      </c>
      <c r="G292" s="7">
        <v>1.0</v>
      </c>
      <c r="H292" s="17"/>
      <c r="I292" s="7">
        <v>2.0</v>
      </c>
      <c r="J292" s="7">
        <v>0.0</v>
      </c>
    </row>
    <row r="293">
      <c r="A293" s="7" t="s">
        <v>26</v>
      </c>
      <c r="B293" s="7" t="s">
        <v>518</v>
      </c>
      <c r="C293" s="7" t="s">
        <v>589</v>
      </c>
      <c r="D293" s="7" t="s">
        <v>598</v>
      </c>
      <c r="E293" s="7" t="s">
        <v>893</v>
      </c>
      <c r="F293" s="7">
        <v>100.0</v>
      </c>
      <c r="G293" s="7">
        <v>1.0</v>
      </c>
      <c r="H293" s="17"/>
      <c r="I293" s="7">
        <v>1.0</v>
      </c>
      <c r="J293" s="7">
        <v>0.0</v>
      </c>
    </row>
    <row r="294">
      <c r="A294" s="7" t="s">
        <v>26</v>
      </c>
      <c r="B294" s="7" t="s">
        <v>518</v>
      </c>
      <c r="C294" s="7" t="s">
        <v>589</v>
      </c>
      <c r="D294" s="7" t="s">
        <v>733</v>
      </c>
      <c r="E294" s="7" t="s">
        <v>686</v>
      </c>
      <c r="F294" s="7">
        <v>100.0</v>
      </c>
      <c r="G294" s="7">
        <v>1.0</v>
      </c>
      <c r="H294" s="17"/>
      <c r="I294" s="7">
        <v>0.0</v>
      </c>
      <c r="J294" s="7">
        <v>0.0</v>
      </c>
    </row>
    <row r="295">
      <c r="A295" s="7" t="s">
        <v>26</v>
      </c>
      <c r="B295" s="7" t="s">
        <v>518</v>
      </c>
      <c r="C295" s="7" t="s">
        <v>519</v>
      </c>
      <c r="D295" s="7" t="s">
        <v>523</v>
      </c>
      <c r="E295" s="7" t="s">
        <v>607</v>
      </c>
      <c r="F295" s="7">
        <v>100.0</v>
      </c>
      <c r="G295" s="7">
        <v>1.0</v>
      </c>
      <c r="H295" s="17"/>
      <c r="I295" s="7">
        <v>1.0</v>
      </c>
      <c r="J295" s="7">
        <v>1.0</v>
      </c>
    </row>
    <row r="296">
      <c r="A296" s="7" t="s">
        <v>26</v>
      </c>
      <c r="B296" s="7" t="s">
        <v>518</v>
      </c>
      <c r="C296" s="7" t="s">
        <v>519</v>
      </c>
      <c r="D296" s="7" t="s">
        <v>683</v>
      </c>
      <c r="E296" s="7" t="s">
        <v>770</v>
      </c>
      <c r="F296" s="7">
        <v>100.0</v>
      </c>
      <c r="G296" s="7">
        <v>1.0</v>
      </c>
      <c r="H296" s="17"/>
      <c r="I296" s="7">
        <v>1.0</v>
      </c>
      <c r="J296" s="7">
        <v>1.0</v>
      </c>
    </row>
    <row r="297">
      <c r="A297" s="7" t="s">
        <v>26</v>
      </c>
      <c r="B297" s="7" t="s">
        <v>518</v>
      </c>
      <c r="C297" s="7" t="s">
        <v>560</v>
      </c>
      <c r="D297" s="7" t="s">
        <v>561</v>
      </c>
      <c r="E297" s="7" t="s">
        <v>608</v>
      </c>
      <c r="F297" s="7">
        <v>61.0</v>
      </c>
      <c r="G297" s="7">
        <v>1.0</v>
      </c>
      <c r="H297" s="17"/>
      <c r="I297" s="7">
        <v>20.0</v>
      </c>
      <c r="J297" s="7">
        <v>8.0</v>
      </c>
    </row>
    <row r="298">
      <c r="A298" s="7" t="s">
        <v>26</v>
      </c>
      <c r="B298" s="7" t="s">
        <v>518</v>
      </c>
      <c r="C298" s="7" t="s">
        <v>519</v>
      </c>
      <c r="D298" s="7" t="s">
        <v>669</v>
      </c>
      <c r="E298" s="7" t="s">
        <v>761</v>
      </c>
      <c r="F298" s="7">
        <v>100.0</v>
      </c>
      <c r="G298" s="7">
        <v>1.0</v>
      </c>
      <c r="H298" s="17"/>
      <c r="I298" s="7">
        <v>1.0</v>
      </c>
      <c r="J298" s="7">
        <v>1.0</v>
      </c>
    </row>
    <row r="299">
      <c r="A299" s="7" t="s">
        <v>26</v>
      </c>
      <c r="B299" s="7" t="s">
        <v>518</v>
      </c>
      <c r="C299" s="7" t="s">
        <v>519</v>
      </c>
      <c r="D299" s="7" t="s">
        <v>530</v>
      </c>
      <c r="E299" s="7" t="s">
        <v>609</v>
      </c>
      <c r="F299" s="7">
        <v>68.0</v>
      </c>
      <c r="G299" s="7">
        <v>1.0</v>
      </c>
      <c r="H299" s="17"/>
      <c r="I299" s="7">
        <v>3.0</v>
      </c>
      <c r="J299" s="7">
        <v>2.0</v>
      </c>
    </row>
    <row r="300">
      <c r="A300" s="7" t="s">
        <v>26</v>
      </c>
      <c r="B300" s="7" t="s">
        <v>518</v>
      </c>
      <c r="C300" s="7" t="s">
        <v>589</v>
      </c>
      <c r="D300" s="7" t="s">
        <v>598</v>
      </c>
      <c r="E300" s="7" t="s">
        <v>616</v>
      </c>
      <c r="F300" s="7">
        <v>100.0</v>
      </c>
      <c r="G300" s="7">
        <v>1.0</v>
      </c>
      <c r="H300" s="17"/>
      <c r="I300" s="7">
        <v>1.0</v>
      </c>
      <c r="J300" s="7">
        <v>0.0</v>
      </c>
    </row>
    <row r="301">
      <c r="A301" s="7" t="s">
        <v>26</v>
      </c>
      <c r="B301" s="7" t="s">
        <v>518</v>
      </c>
      <c r="C301" s="7" t="s">
        <v>519</v>
      </c>
      <c r="D301" s="7" t="s">
        <v>523</v>
      </c>
      <c r="E301" s="7" t="s">
        <v>616</v>
      </c>
      <c r="F301" s="7">
        <v>100.0</v>
      </c>
      <c r="G301" s="7">
        <v>1.0</v>
      </c>
      <c r="H301" s="17"/>
      <c r="I301" s="7">
        <v>1.0</v>
      </c>
      <c r="J301" s="7">
        <v>0.0</v>
      </c>
    </row>
    <row r="302">
      <c r="A302" s="7" t="s">
        <v>26</v>
      </c>
      <c r="B302" s="7" t="s">
        <v>518</v>
      </c>
      <c r="C302" s="7" t="s">
        <v>589</v>
      </c>
      <c r="D302" s="7" t="s">
        <v>606</v>
      </c>
      <c r="E302" s="7" t="s">
        <v>528</v>
      </c>
      <c r="F302" s="7">
        <v>100.0</v>
      </c>
      <c r="G302" s="7">
        <v>1.0</v>
      </c>
      <c r="H302" s="17"/>
      <c r="I302" s="7">
        <v>2.0</v>
      </c>
      <c r="J302" s="7">
        <v>0.0</v>
      </c>
    </row>
    <row r="303">
      <c r="A303" s="7" t="s">
        <v>26</v>
      </c>
      <c r="B303" s="7" t="s">
        <v>518</v>
      </c>
      <c r="C303" s="7" t="s">
        <v>589</v>
      </c>
      <c r="D303" s="7" t="s">
        <v>598</v>
      </c>
      <c r="E303" s="7" t="s">
        <v>617</v>
      </c>
      <c r="F303" s="7">
        <v>100.0</v>
      </c>
      <c r="G303" s="7">
        <v>1.0</v>
      </c>
      <c r="H303" s="17"/>
      <c r="I303" s="7">
        <v>2.0</v>
      </c>
      <c r="J303" s="7">
        <v>0.0</v>
      </c>
    </row>
    <row r="304">
      <c r="A304" s="7" t="s">
        <v>26</v>
      </c>
      <c r="B304" s="7" t="s">
        <v>518</v>
      </c>
      <c r="C304" s="7" t="s">
        <v>519</v>
      </c>
      <c r="D304" s="7" t="s">
        <v>523</v>
      </c>
      <c r="E304" s="7" t="s">
        <v>617</v>
      </c>
      <c r="F304" s="7">
        <v>100.0</v>
      </c>
      <c r="G304" s="7">
        <v>1.0</v>
      </c>
      <c r="H304" s="17"/>
      <c r="I304" s="7">
        <v>2.0</v>
      </c>
      <c r="J304" s="7">
        <v>0.0</v>
      </c>
    </row>
    <row r="305">
      <c r="A305" s="7" t="s">
        <v>26</v>
      </c>
      <c r="B305" s="7" t="s">
        <v>518</v>
      </c>
      <c r="C305" s="7" t="s">
        <v>589</v>
      </c>
      <c r="D305" s="7" t="s">
        <v>601</v>
      </c>
      <c r="E305" s="7" t="s">
        <v>658</v>
      </c>
      <c r="F305" s="7">
        <v>100.0</v>
      </c>
      <c r="G305" s="7">
        <v>1.0</v>
      </c>
      <c r="H305" s="17"/>
      <c r="I305" s="7">
        <v>2.0</v>
      </c>
      <c r="J305" s="7">
        <v>0.0</v>
      </c>
    </row>
    <row r="306">
      <c r="A306" s="7" t="s">
        <v>26</v>
      </c>
      <c r="B306" s="7" t="s">
        <v>518</v>
      </c>
      <c r="C306" s="7" t="s">
        <v>519</v>
      </c>
      <c r="D306" s="7" t="s">
        <v>665</v>
      </c>
      <c r="E306" s="7" t="s">
        <v>734</v>
      </c>
      <c r="F306" s="7">
        <v>100.0</v>
      </c>
      <c r="G306" s="7">
        <v>1.0</v>
      </c>
      <c r="H306" s="17"/>
      <c r="I306" s="7">
        <v>1.0</v>
      </c>
      <c r="J306" s="7">
        <v>1.0</v>
      </c>
    </row>
    <row r="307">
      <c r="A307" s="7" t="s">
        <v>26</v>
      </c>
      <c r="B307" s="7" t="s">
        <v>518</v>
      </c>
      <c r="C307" s="7" t="s">
        <v>519</v>
      </c>
      <c r="D307" s="7" t="s">
        <v>543</v>
      </c>
      <c r="E307" s="7" t="s">
        <v>620</v>
      </c>
      <c r="F307" s="7">
        <v>76.0</v>
      </c>
      <c r="G307" s="7">
        <v>1.0</v>
      </c>
      <c r="H307" s="17"/>
      <c r="I307" s="7">
        <v>3.0</v>
      </c>
      <c r="J307" s="7">
        <v>2.0</v>
      </c>
    </row>
    <row r="308">
      <c r="A308" s="7" t="s">
        <v>26</v>
      </c>
      <c r="B308" s="7" t="s">
        <v>518</v>
      </c>
      <c r="C308" s="7" t="s">
        <v>589</v>
      </c>
      <c r="D308" s="7" t="s">
        <v>733</v>
      </c>
      <c r="E308" s="7" t="s">
        <v>684</v>
      </c>
      <c r="F308" s="7">
        <v>100.0</v>
      </c>
      <c r="G308" s="7">
        <v>1.0</v>
      </c>
      <c r="H308" s="17"/>
      <c r="I308" s="7">
        <v>0.0</v>
      </c>
      <c r="J308" s="7">
        <v>0.0</v>
      </c>
    </row>
    <row r="309">
      <c r="A309" s="7" t="s">
        <v>26</v>
      </c>
      <c r="B309" s="7" t="s">
        <v>622</v>
      </c>
      <c r="C309" s="105" t="s">
        <v>630</v>
      </c>
      <c r="D309" s="7" t="s">
        <v>663</v>
      </c>
      <c r="E309" s="7" t="s">
        <v>822</v>
      </c>
      <c r="F309" s="7">
        <v>48.0</v>
      </c>
      <c r="G309" s="7">
        <v>8.0</v>
      </c>
      <c r="H309" s="17"/>
      <c r="I309" s="7">
        <v>9.0</v>
      </c>
      <c r="J309" s="7">
        <v>27.0</v>
      </c>
    </row>
    <row r="310">
      <c r="A310" s="7" t="s">
        <v>26</v>
      </c>
      <c r="B310" s="7" t="s">
        <v>622</v>
      </c>
      <c r="C310" s="7" t="s">
        <v>624</v>
      </c>
      <c r="D310" s="7" t="s">
        <v>625</v>
      </c>
      <c r="E310" s="7" t="s">
        <v>626</v>
      </c>
      <c r="F310" s="7">
        <v>54.0</v>
      </c>
      <c r="G310" s="7">
        <v>6.0</v>
      </c>
      <c r="H310" s="17"/>
      <c r="I310" s="7">
        <v>13.0</v>
      </c>
      <c r="J310" s="7">
        <v>17.0</v>
      </c>
    </row>
    <row r="311">
      <c r="A311" s="7" t="s">
        <v>26</v>
      </c>
      <c r="B311" s="7" t="s">
        <v>622</v>
      </c>
      <c r="C311" s="105" t="s">
        <v>630</v>
      </c>
      <c r="D311" s="7" t="s">
        <v>663</v>
      </c>
      <c r="E311" s="7" t="s">
        <v>853</v>
      </c>
      <c r="F311" s="7">
        <v>67.0</v>
      </c>
      <c r="G311" s="7">
        <v>4.0</v>
      </c>
      <c r="H311" s="17"/>
      <c r="I311" s="7">
        <v>1.0</v>
      </c>
      <c r="J311" s="7">
        <v>8.0</v>
      </c>
    </row>
    <row r="312">
      <c r="A312" s="7" t="s">
        <v>26</v>
      </c>
      <c r="B312" s="7" t="s">
        <v>622</v>
      </c>
      <c r="C312" s="105" t="s">
        <v>630</v>
      </c>
      <c r="D312" s="7" t="s">
        <v>849</v>
      </c>
      <c r="E312" s="7" t="s">
        <v>848</v>
      </c>
      <c r="F312" s="7">
        <v>67.0</v>
      </c>
      <c r="G312" s="7">
        <v>3.0</v>
      </c>
      <c r="H312" s="17"/>
      <c r="I312" s="7">
        <v>4.0</v>
      </c>
      <c r="J312" s="7">
        <v>7.0</v>
      </c>
    </row>
    <row r="313">
      <c r="A313" s="7" t="s">
        <v>26</v>
      </c>
      <c r="B313" s="7" t="s">
        <v>622</v>
      </c>
      <c r="C313" s="105" t="s">
        <v>630</v>
      </c>
      <c r="D313" s="7" t="s">
        <v>632</v>
      </c>
      <c r="E313" s="7" t="s">
        <v>635</v>
      </c>
      <c r="F313" s="7">
        <v>73.0</v>
      </c>
      <c r="G313" s="7">
        <v>2.0</v>
      </c>
      <c r="H313" s="17"/>
      <c r="I313" s="7">
        <v>1.0</v>
      </c>
      <c r="J313" s="7">
        <v>5.0</v>
      </c>
    </row>
    <row r="314">
      <c r="A314" s="7" t="s">
        <v>26</v>
      </c>
      <c r="B314" s="7" t="s">
        <v>622</v>
      </c>
      <c r="C314" s="105" t="s">
        <v>630</v>
      </c>
      <c r="D314" s="7" t="s">
        <v>849</v>
      </c>
      <c r="E314" s="7" t="s">
        <v>642</v>
      </c>
      <c r="F314" s="7">
        <v>63.0</v>
      </c>
      <c r="G314" s="7">
        <v>2.0</v>
      </c>
      <c r="H314" s="17"/>
      <c r="I314" s="7">
        <v>9.0</v>
      </c>
      <c r="J314" s="7">
        <v>9.0</v>
      </c>
    </row>
    <row r="315">
      <c r="A315" s="7" t="s">
        <v>26</v>
      </c>
      <c r="B315" s="7" t="s">
        <v>622</v>
      </c>
      <c r="C315" s="7" t="s">
        <v>816</v>
      </c>
      <c r="D315" s="7" t="s">
        <v>836</v>
      </c>
      <c r="E315" s="7" t="s">
        <v>918</v>
      </c>
      <c r="F315" s="7">
        <v>59.0</v>
      </c>
      <c r="G315" s="7">
        <v>2.0</v>
      </c>
      <c r="H315" s="17"/>
      <c r="I315" s="7">
        <v>8.0</v>
      </c>
      <c r="J315" s="7">
        <v>11.0</v>
      </c>
    </row>
    <row r="316">
      <c r="A316" s="7" t="s">
        <v>26</v>
      </c>
      <c r="B316" s="7" t="s">
        <v>622</v>
      </c>
      <c r="C316" s="7" t="s">
        <v>628</v>
      </c>
      <c r="D316" s="7" t="s">
        <v>629</v>
      </c>
      <c r="E316" s="7" t="s">
        <v>104</v>
      </c>
      <c r="F316" s="7">
        <v>73.0</v>
      </c>
      <c r="G316" s="7">
        <v>1.0</v>
      </c>
      <c r="H316" s="17"/>
      <c r="I316" s="7">
        <v>9.0</v>
      </c>
      <c r="J316" s="7">
        <v>5.0</v>
      </c>
    </row>
    <row r="317">
      <c r="A317" s="7" t="s">
        <v>26</v>
      </c>
      <c r="B317" s="7" t="s">
        <v>622</v>
      </c>
      <c r="C317" s="105" t="s">
        <v>630</v>
      </c>
      <c r="D317" s="7" t="s">
        <v>632</v>
      </c>
      <c r="E317" s="7" t="s">
        <v>633</v>
      </c>
      <c r="F317" s="7">
        <v>87.0</v>
      </c>
      <c r="G317" s="7">
        <v>1.0</v>
      </c>
      <c r="H317" s="17"/>
      <c r="I317" s="7">
        <v>0.0</v>
      </c>
      <c r="J317" s="7">
        <v>2.0</v>
      </c>
    </row>
    <row r="318">
      <c r="A318" s="7" t="s">
        <v>26</v>
      </c>
      <c r="B318" s="7" t="s">
        <v>622</v>
      </c>
      <c r="C318" s="7" t="s">
        <v>628</v>
      </c>
      <c r="D318" s="7" t="s">
        <v>110</v>
      </c>
      <c r="E318" s="7" t="s">
        <v>111</v>
      </c>
      <c r="F318" s="7">
        <v>100.0</v>
      </c>
      <c r="G318" s="7">
        <v>1.0</v>
      </c>
      <c r="H318" s="17"/>
      <c r="I318" s="7">
        <v>0.0</v>
      </c>
      <c r="J318" s="7">
        <v>1.0</v>
      </c>
    </row>
    <row r="319">
      <c r="A319" s="7" t="s">
        <v>26</v>
      </c>
      <c r="B319" s="7" t="s">
        <v>622</v>
      </c>
      <c r="C319" s="7" t="s">
        <v>636</v>
      </c>
      <c r="D319" s="7" t="s">
        <v>637</v>
      </c>
      <c r="E319" s="7" t="s">
        <v>638</v>
      </c>
      <c r="F319" s="7">
        <v>98.0</v>
      </c>
      <c r="G319" s="7">
        <v>1.0</v>
      </c>
      <c r="H319" s="17"/>
      <c r="I319" s="7">
        <v>0.0</v>
      </c>
      <c r="J319" s="7">
        <v>1.0</v>
      </c>
    </row>
    <row r="320">
      <c r="A320" s="7" t="s">
        <v>26</v>
      </c>
      <c r="B320" s="7" t="s">
        <v>622</v>
      </c>
      <c r="C320" s="7" t="s">
        <v>636</v>
      </c>
      <c r="D320" s="7" t="s">
        <v>637</v>
      </c>
      <c r="E320" s="7" t="s">
        <v>640</v>
      </c>
      <c r="F320" s="7">
        <v>95.0</v>
      </c>
      <c r="G320" s="7">
        <v>1.0</v>
      </c>
      <c r="H320" s="17"/>
      <c r="I320" s="7">
        <v>0.0</v>
      </c>
      <c r="J320" s="7">
        <v>1.0</v>
      </c>
    </row>
    <row r="321">
      <c r="A321" s="7" t="s">
        <v>26</v>
      </c>
      <c r="B321" s="7" t="s">
        <v>622</v>
      </c>
      <c r="C321" s="7" t="s">
        <v>636</v>
      </c>
      <c r="D321" s="7" t="s">
        <v>906</v>
      </c>
      <c r="E321" s="7" t="s">
        <v>919</v>
      </c>
      <c r="F321" s="7">
        <v>98.0</v>
      </c>
      <c r="G321" s="7">
        <v>1.0</v>
      </c>
      <c r="H321" s="17"/>
      <c r="I321" s="7">
        <v>0.0</v>
      </c>
      <c r="J321" s="7">
        <v>1.0</v>
      </c>
    </row>
    <row r="322">
      <c r="A322" s="7" t="s">
        <v>26</v>
      </c>
      <c r="B322" s="7" t="s">
        <v>622</v>
      </c>
      <c r="C322" s="7" t="s">
        <v>636</v>
      </c>
      <c r="D322" s="7" t="s">
        <v>906</v>
      </c>
      <c r="E322" s="7" t="s">
        <v>920</v>
      </c>
      <c r="F322" s="7">
        <v>95.0</v>
      </c>
      <c r="G322" s="7">
        <v>1.0</v>
      </c>
      <c r="H322" s="17"/>
      <c r="I322" s="7">
        <v>0.0</v>
      </c>
      <c r="J322" s="7">
        <v>1.0</v>
      </c>
    </row>
    <row r="323">
      <c r="A323" s="7" t="s">
        <v>26</v>
      </c>
      <c r="B323" s="7" t="s">
        <v>622</v>
      </c>
      <c r="C323" s="105" t="s">
        <v>630</v>
      </c>
      <c r="D323" s="7" t="s">
        <v>632</v>
      </c>
      <c r="E323" s="7" t="s">
        <v>642</v>
      </c>
      <c r="F323" s="7">
        <v>100.0</v>
      </c>
      <c r="G323" s="7">
        <v>1.0</v>
      </c>
      <c r="H323" s="17"/>
      <c r="I323" s="7">
        <v>0.0</v>
      </c>
      <c r="J323" s="7">
        <v>0.0</v>
      </c>
    </row>
    <row r="324">
      <c r="A324" s="7" t="s">
        <v>26</v>
      </c>
      <c r="B324" s="7" t="s">
        <v>622</v>
      </c>
      <c r="C324" s="105" t="s">
        <v>630</v>
      </c>
      <c r="D324" s="7" t="s">
        <v>645</v>
      </c>
      <c r="E324" s="7" t="s">
        <v>642</v>
      </c>
      <c r="F324" s="7">
        <v>86.0</v>
      </c>
      <c r="G324" s="7">
        <v>1.0</v>
      </c>
      <c r="H324" s="17"/>
      <c r="I324" s="7">
        <v>1.0</v>
      </c>
      <c r="J324" s="7">
        <v>2.0</v>
      </c>
    </row>
    <row r="325">
      <c r="A325" s="7" t="s">
        <v>26</v>
      </c>
      <c r="B325" s="7" t="s">
        <v>622</v>
      </c>
      <c r="C325" s="7" t="s">
        <v>816</v>
      </c>
      <c r="D325" s="7" t="s">
        <v>869</v>
      </c>
      <c r="E325" s="7" t="s">
        <v>918</v>
      </c>
      <c r="F325" s="7">
        <v>100.0</v>
      </c>
      <c r="G325" s="7">
        <v>1.0</v>
      </c>
      <c r="H325" s="17"/>
      <c r="I325" s="7">
        <v>3.0</v>
      </c>
      <c r="J325" s="7">
        <v>0.0</v>
      </c>
    </row>
    <row r="326">
      <c r="A326" s="7" t="s">
        <v>26</v>
      </c>
      <c r="B326" s="7" t="s">
        <v>622</v>
      </c>
      <c r="C326" s="7" t="s">
        <v>628</v>
      </c>
      <c r="D326" s="7" t="s">
        <v>145</v>
      </c>
      <c r="E326" s="7" t="s">
        <v>148</v>
      </c>
      <c r="F326" s="7">
        <v>100.0</v>
      </c>
      <c r="G326" s="7">
        <v>1.0</v>
      </c>
      <c r="H326" s="17"/>
      <c r="I326" s="7">
        <v>0.0</v>
      </c>
      <c r="J326" s="7">
        <v>1.0</v>
      </c>
    </row>
    <row r="327">
      <c r="A327" s="7" t="s">
        <v>26</v>
      </c>
      <c r="B327" s="7" t="s">
        <v>622</v>
      </c>
      <c r="C327" s="7" t="s">
        <v>624</v>
      </c>
      <c r="D327" s="7" t="s">
        <v>625</v>
      </c>
      <c r="E327" s="7" t="s">
        <v>649</v>
      </c>
      <c r="F327" s="7">
        <v>91.0</v>
      </c>
      <c r="G327" s="7">
        <v>1.0</v>
      </c>
      <c r="H327" s="17"/>
      <c r="I327" s="7">
        <v>1.0</v>
      </c>
      <c r="J327" s="7">
        <v>2.0</v>
      </c>
    </row>
    <row r="328">
      <c r="A328" s="7" t="s">
        <v>26</v>
      </c>
      <c r="B328" s="7" t="s">
        <v>622</v>
      </c>
      <c r="C328" s="105" t="s">
        <v>630</v>
      </c>
      <c r="D328" s="7" t="s">
        <v>632</v>
      </c>
      <c r="E328" s="7" t="s">
        <v>922</v>
      </c>
      <c r="F328" s="7">
        <v>100.0</v>
      </c>
      <c r="G328" s="7">
        <v>1.0</v>
      </c>
      <c r="H328" s="17"/>
      <c r="I328" s="7">
        <v>0.0</v>
      </c>
      <c r="J328" s="7">
        <v>0.0</v>
      </c>
    </row>
    <row r="329">
      <c r="A329" s="7" t="s">
        <v>26</v>
      </c>
      <c r="B329" s="7" t="s">
        <v>622</v>
      </c>
      <c r="C329" s="105" t="s">
        <v>630</v>
      </c>
      <c r="D329" s="7" t="s">
        <v>645</v>
      </c>
      <c r="E329" s="7" t="s">
        <v>922</v>
      </c>
      <c r="F329" s="7">
        <v>91.0</v>
      </c>
      <c r="G329" s="7">
        <v>1.0</v>
      </c>
      <c r="H329" s="17"/>
      <c r="I329" s="7">
        <v>0.0</v>
      </c>
      <c r="J329" s="7">
        <v>2.0</v>
      </c>
    </row>
    <row r="330">
      <c r="A330" s="7" t="s">
        <v>26</v>
      </c>
      <c r="B330" s="7" t="s">
        <v>622</v>
      </c>
      <c r="C330" s="105" t="s">
        <v>630</v>
      </c>
      <c r="D330" s="7" t="s">
        <v>849</v>
      </c>
      <c r="E330" s="7" t="s">
        <v>922</v>
      </c>
      <c r="F330" s="7">
        <v>91.0</v>
      </c>
      <c r="G330" s="7">
        <v>1.0</v>
      </c>
      <c r="H330" s="17"/>
      <c r="I330" s="7">
        <v>0.0</v>
      </c>
      <c r="J330" s="7">
        <v>2.0</v>
      </c>
    </row>
    <row r="331">
      <c r="A331" s="7" t="s">
        <v>26</v>
      </c>
      <c r="B331" s="7" t="s">
        <v>622</v>
      </c>
      <c r="C331" s="105" t="s">
        <v>630</v>
      </c>
      <c r="D331" s="7" t="s">
        <v>632</v>
      </c>
      <c r="E331" s="7" t="s">
        <v>923</v>
      </c>
      <c r="F331" s="7">
        <v>100.0</v>
      </c>
      <c r="G331" s="7">
        <v>1.0</v>
      </c>
      <c r="H331" s="17"/>
      <c r="I331" s="7">
        <v>0.0</v>
      </c>
      <c r="J331" s="7">
        <v>0.0</v>
      </c>
    </row>
    <row r="332">
      <c r="A332" s="7" t="s">
        <v>26</v>
      </c>
      <c r="B332" s="7" t="s">
        <v>622</v>
      </c>
      <c r="C332" s="105" t="s">
        <v>630</v>
      </c>
      <c r="D332" s="7" t="s">
        <v>645</v>
      </c>
      <c r="E332" s="7" t="s">
        <v>923</v>
      </c>
      <c r="F332" s="7">
        <v>98.0</v>
      </c>
      <c r="G332" s="7">
        <v>1.0</v>
      </c>
      <c r="H332" s="17"/>
      <c r="I332" s="7">
        <v>1.0</v>
      </c>
      <c r="J332" s="7">
        <v>1.0</v>
      </c>
    </row>
    <row r="333">
      <c r="A333" s="7" t="s">
        <v>26</v>
      </c>
      <c r="B333" s="7" t="s">
        <v>622</v>
      </c>
      <c r="C333" s="105" t="s">
        <v>630</v>
      </c>
      <c r="D333" s="7" t="s">
        <v>849</v>
      </c>
      <c r="E333" s="7" t="s">
        <v>923</v>
      </c>
      <c r="F333" s="7">
        <v>91.0</v>
      </c>
      <c r="G333" s="7">
        <v>1.0</v>
      </c>
      <c r="H333" s="17"/>
      <c r="I333" s="7">
        <v>0.0</v>
      </c>
      <c r="J333" s="7">
        <v>2.0</v>
      </c>
    </row>
    <row r="334">
      <c r="A334" s="7" t="s">
        <v>26</v>
      </c>
      <c r="B334" s="7" t="s">
        <v>622</v>
      </c>
      <c r="C334" s="7" t="s">
        <v>624</v>
      </c>
      <c r="D334" s="7" t="s">
        <v>650</v>
      </c>
      <c r="E334" s="7" t="s">
        <v>651</v>
      </c>
      <c r="F334" s="7">
        <v>100.0</v>
      </c>
      <c r="G334" s="7">
        <v>1.0</v>
      </c>
      <c r="H334" s="17"/>
      <c r="I334" s="7">
        <v>1.0</v>
      </c>
      <c r="J334" s="7">
        <v>1.0</v>
      </c>
    </row>
    <row r="335">
      <c r="A335" s="7" t="s">
        <v>26</v>
      </c>
      <c r="B335" s="7" t="s">
        <v>622</v>
      </c>
      <c r="C335" s="7" t="s">
        <v>636</v>
      </c>
      <c r="D335" s="7" t="s">
        <v>901</v>
      </c>
      <c r="E335" s="7" t="s">
        <v>924</v>
      </c>
      <c r="F335" s="7">
        <v>98.0</v>
      </c>
      <c r="G335" s="7">
        <v>1.0</v>
      </c>
      <c r="H335" s="17"/>
      <c r="I335" s="7">
        <v>1.0</v>
      </c>
      <c r="J335" s="7">
        <v>1.0</v>
      </c>
    </row>
    <row r="336">
      <c r="A336" s="7" t="s">
        <v>26</v>
      </c>
      <c r="B336" s="7" t="s">
        <v>622</v>
      </c>
      <c r="C336" s="7" t="s">
        <v>636</v>
      </c>
      <c r="D336" s="7" t="s">
        <v>901</v>
      </c>
      <c r="E336" s="7" t="s">
        <v>925</v>
      </c>
      <c r="F336" s="7">
        <v>95.0</v>
      </c>
      <c r="G336" s="7">
        <v>1.0</v>
      </c>
      <c r="H336" s="17"/>
      <c r="I336" s="7">
        <v>1.0</v>
      </c>
      <c r="J336" s="7">
        <v>1.0</v>
      </c>
    </row>
    <row r="337">
      <c r="A337" s="7" t="s">
        <v>26</v>
      </c>
      <c r="B337" s="7" t="s">
        <v>622</v>
      </c>
      <c r="C337" s="7" t="s">
        <v>624</v>
      </c>
      <c r="D337" s="7" t="s">
        <v>650</v>
      </c>
      <c r="E337" s="7" t="s">
        <v>652</v>
      </c>
      <c r="F337" s="7">
        <v>89.0</v>
      </c>
      <c r="G337" s="7">
        <v>1.0</v>
      </c>
      <c r="H337" s="17"/>
      <c r="I337" s="7">
        <v>2.0</v>
      </c>
      <c r="J337" s="7">
        <v>2.0</v>
      </c>
    </row>
    <row r="338">
      <c r="A338" s="7" t="s">
        <v>26</v>
      </c>
      <c r="B338" s="7" t="s">
        <v>622</v>
      </c>
      <c r="C338" s="7" t="s">
        <v>636</v>
      </c>
      <c r="D338" s="7" t="s">
        <v>637</v>
      </c>
      <c r="E338" s="7" t="s">
        <v>654</v>
      </c>
      <c r="F338" s="7">
        <v>98.0</v>
      </c>
      <c r="G338" s="7">
        <v>1.0</v>
      </c>
      <c r="H338" s="17"/>
      <c r="I338" s="7">
        <v>0.0</v>
      </c>
      <c r="J338" s="7">
        <v>1.0</v>
      </c>
    </row>
    <row r="339">
      <c r="A339" s="7" t="s">
        <v>26</v>
      </c>
      <c r="B339" s="7" t="s">
        <v>622</v>
      </c>
      <c r="C339" s="7" t="s">
        <v>636</v>
      </c>
      <c r="D339" s="7" t="s">
        <v>637</v>
      </c>
      <c r="E339" s="7" t="s">
        <v>654</v>
      </c>
      <c r="F339" s="7">
        <v>98.0</v>
      </c>
      <c r="G339" s="7">
        <v>1.0</v>
      </c>
      <c r="H339" s="17"/>
      <c r="I339" s="7">
        <v>0.0</v>
      </c>
      <c r="J339" s="7">
        <v>1.0</v>
      </c>
    </row>
    <row r="340">
      <c r="A340" s="7" t="s">
        <v>26</v>
      </c>
      <c r="B340" s="7" t="s">
        <v>622</v>
      </c>
      <c r="C340" s="7" t="s">
        <v>636</v>
      </c>
      <c r="D340" s="7" t="s">
        <v>637</v>
      </c>
      <c r="E340" s="7" t="s">
        <v>660</v>
      </c>
      <c r="F340" s="7">
        <v>95.0</v>
      </c>
      <c r="G340" s="7">
        <v>1.0</v>
      </c>
      <c r="H340" s="17"/>
      <c r="I340" s="7">
        <v>0.0</v>
      </c>
      <c r="J340" s="7">
        <v>1.0</v>
      </c>
    </row>
    <row r="341">
      <c r="A341" s="7" t="s">
        <v>26</v>
      </c>
      <c r="B341" s="7" t="s">
        <v>622</v>
      </c>
      <c r="C341" s="7" t="s">
        <v>636</v>
      </c>
      <c r="D341" s="7" t="s">
        <v>637</v>
      </c>
      <c r="E341" s="7" t="s">
        <v>660</v>
      </c>
      <c r="F341" s="7">
        <v>95.0</v>
      </c>
      <c r="G341" s="7">
        <v>1.0</v>
      </c>
      <c r="H341" s="17"/>
      <c r="I341" s="7">
        <v>0.0</v>
      </c>
      <c r="J341" s="7">
        <v>1.0</v>
      </c>
    </row>
    <row r="342">
      <c r="A342" s="7" t="s">
        <v>26</v>
      </c>
      <c r="B342" s="7" t="s">
        <v>622</v>
      </c>
      <c r="C342" s="7" t="s">
        <v>636</v>
      </c>
      <c r="D342" s="7" t="s">
        <v>906</v>
      </c>
      <c r="E342" s="7" t="s">
        <v>926</v>
      </c>
      <c r="F342" s="7">
        <v>98.0</v>
      </c>
      <c r="G342" s="7">
        <v>1.0</v>
      </c>
      <c r="H342" s="17"/>
      <c r="I342" s="7">
        <v>0.0</v>
      </c>
      <c r="J342" s="7">
        <v>1.0</v>
      </c>
    </row>
    <row r="343">
      <c r="A343" s="7" t="s">
        <v>26</v>
      </c>
      <c r="B343" s="7" t="s">
        <v>622</v>
      </c>
      <c r="C343" s="7" t="s">
        <v>636</v>
      </c>
      <c r="D343" s="7" t="s">
        <v>906</v>
      </c>
      <c r="E343" s="7" t="s">
        <v>926</v>
      </c>
      <c r="F343" s="7">
        <v>98.0</v>
      </c>
      <c r="G343" s="7">
        <v>1.0</v>
      </c>
      <c r="H343" s="17"/>
      <c r="I343" s="7">
        <v>0.0</v>
      </c>
      <c r="J343" s="7">
        <v>1.0</v>
      </c>
    </row>
    <row r="344">
      <c r="A344" s="7" t="s">
        <v>26</v>
      </c>
      <c r="B344" s="7" t="s">
        <v>622</v>
      </c>
      <c r="C344" s="7" t="s">
        <v>636</v>
      </c>
      <c r="D344" s="7" t="s">
        <v>906</v>
      </c>
      <c r="E344" s="7" t="s">
        <v>927</v>
      </c>
      <c r="F344" s="7">
        <v>95.0</v>
      </c>
      <c r="G344" s="7">
        <v>1.0</v>
      </c>
      <c r="H344" s="17"/>
      <c r="I344" s="7">
        <v>0.0</v>
      </c>
      <c r="J344" s="7">
        <v>1.0</v>
      </c>
    </row>
    <row r="345">
      <c r="A345" s="7" t="s">
        <v>26</v>
      </c>
      <c r="B345" s="7" t="s">
        <v>622</v>
      </c>
      <c r="C345" s="7" t="s">
        <v>636</v>
      </c>
      <c r="D345" s="7" t="s">
        <v>906</v>
      </c>
      <c r="E345" s="7" t="s">
        <v>927</v>
      </c>
      <c r="F345" s="7">
        <v>95.0</v>
      </c>
      <c r="G345" s="7">
        <v>1.0</v>
      </c>
      <c r="H345" s="17"/>
      <c r="I345" s="7">
        <v>0.0</v>
      </c>
      <c r="J345" s="7">
        <v>1.0</v>
      </c>
    </row>
    <row r="346">
      <c r="A346" s="7" t="s">
        <v>26</v>
      </c>
      <c r="B346" s="7" t="s">
        <v>622</v>
      </c>
      <c r="C346" s="105" t="s">
        <v>630</v>
      </c>
      <c r="D346" s="7" t="s">
        <v>663</v>
      </c>
      <c r="E346" s="7" t="s">
        <v>664</v>
      </c>
      <c r="F346" s="7">
        <v>79.0</v>
      </c>
      <c r="G346" s="7">
        <v>1.0</v>
      </c>
      <c r="H346" s="17"/>
      <c r="I346" s="7">
        <v>4.0</v>
      </c>
      <c r="J346" s="7">
        <v>3.0</v>
      </c>
    </row>
    <row r="347">
      <c r="A347" s="7" t="s">
        <v>26</v>
      </c>
      <c r="B347" s="7" t="s">
        <v>622</v>
      </c>
      <c r="C347" s="105" t="s">
        <v>630</v>
      </c>
      <c r="D347" s="7" t="s">
        <v>663</v>
      </c>
      <c r="E347" s="7" t="s">
        <v>664</v>
      </c>
      <c r="F347" s="7">
        <v>94.0</v>
      </c>
      <c r="G347" s="7">
        <v>1.0</v>
      </c>
      <c r="H347" s="17"/>
      <c r="I347" s="7">
        <v>0.0</v>
      </c>
      <c r="J347" s="7">
        <v>1.0</v>
      </c>
    </row>
    <row r="348">
      <c r="A348" s="7" t="s">
        <v>26</v>
      </c>
      <c r="B348" s="7" t="s">
        <v>622</v>
      </c>
      <c r="C348" s="105" t="s">
        <v>630</v>
      </c>
      <c r="D348" s="7" t="s">
        <v>663</v>
      </c>
      <c r="E348" s="7" t="s">
        <v>664</v>
      </c>
      <c r="F348" s="7">
        <v>76.0</v>
      </c>
      <c r="G348" s="7">
        <v>1.0</v>
      </c>
      <c r="H348" s="17"/>
      <c r="I348" s="7">
        <v>5.0</v>
      </c>
      <c r="J348" s="7">
        <v>4.0</v>
      </c>
    </row>
    <row r="349">
      <c r="A349" s="7" t="s">
        <v>26</v>
      </c>
      <c r="B349" s="7" t="s">
        <v>622</v>
      </c>
      <c r="C349" s="105" t="s">
        <v>630</v>
      </c>
      <c r="D349" s="7" t="s">
        <v>663</v>
      </c>
      <c r="E349" s="7" t="s">
        <v>664</v>
      </c>
      <c r="F349" s="7">
        <v>77.0</v>
      </c>
      <c r="G349" s="7">
        <v>1.0</v>
      </c>
      <c r="H349" s="17"/>
      <c r="I349" s="7">
        <v>4.0</v>
      </c>
      <c r="J349" s="7">
        <v>3.0</v>
      </c>
    </row>
    <row r="350">
      <c r="A350" s="7" t="s">
        <v>26</v>
      </c>
      <c r="B350" s="7" t="s">
        <v>622</v>
      </c>
      <c r="C350" s="7" t="s">
        <v>636</v>
      </c>
      <c r="D350" s="7" t="s">
        <v>637</v>
      </c>
      <c r="E350" s="7" t="s">
        <v>668</v>
      </c>
      <c r="F350" s="7">
        <v>82.0</v>
      </c>
      <c r="G350" s="7">
        <v>1.0</v>
      </c>
      <c r="H350" s="17"/>
      <c r="I350" s="7">
        <v>0.0</v>
      </c>
      <c r="J350" s="7">
        <v>3.0</v>
      </c>
    </row>
    <row r="351">
      <c r="A351" s="7" t="s">
        <v>26</v>
      </c>
      <c r="B351" s="7" t="s">
        <v>622</v>
      </c>
      <c r="C351" s="7" t="s">
        <v>636</v>
      </c>
      <c r="D351" s="7" t="s">
        <v>637</v>
      </c>
      <c r="E351" s="7" t="s">
        <v>668</v>
      </c>
      <c r="F351" s="7">
        <v>82.0</v>
      </c>
      <c r="G351" s="7">
        <v>1.0</v>
      </c>
      <c r="H351" s="17"/>
      <c r="I351" s="7">
        <v>0.0</v>
      </c>
      <c r="J351" s="7">
        <v>3.0</v>
      </c>
    </row>
    <row r="352">
      <c r="A352" s="7" t="s">
        <v>26</v>
      </c>
      <c r="B352" s="7" t="s">
        <v>622</v>
      </c>
      <c r="C352" s="7" t="s">
        <v>636</v>
      </c>
      <c r="D352" s="7" t="s">
        <v>906</v>
      </c>
      <c r="E352" s="7" t="s">
        <v>928</v>
      </c>
      <c r="F352" s="7">
        <v>74.0</v>
      </c>
      <c r="G352" s="7">
        <v>1.0</v>
      </c>
      <c r="H352" s="17"/>
      <c r="I352" s="7">
        <v>0.0</v>
      </c>
      <c r="J352" s="7">
        <v>5.0</v>
      </c>
    </row>
    <row r="353">
      <c r="A353" s="7" t="s">
        <v>26</v>
      </c>
      <c r="B353" s="7" t="s">
        <v>622</v>
      </c>
      <c r="C353" s="7" t="s">
        <v>636</v>
      </c>
      <c r="D353" s="7" t="s">
        <v>906</v>
      </c>
      <c r="E353" s="7" t="s">
        <v>928</v>
      </c>
      <c r="F353" s="7">
        <v>74.0</v>
      </c>
      <c r="G353" s="7">
        <v>1.0</v>
      </c>
      <c r="H353" s="17"/>
      <c r="I353" s="7">
        <v>0.0</v>
      </c>
      <c r="J353" s="7">
        <v>5.0</v>
      </c>
    </row>
    <row r="354">
      <c r="A354" s="7" t="s">
        <v>26</v>
      </c>
      <c r="B354" s="7" t="s">
        <v>622</v>
      </c>
      <c r="C354" s="7" t="s">
        <v>624</v>
      </c>
      <c r="D354" s="7" t="s">
        <v>625</v>
      </c>
      <c r="E354" s="7" t="s">
        <v>670</v>
      </c>
      <c r="F354" s="7">
        <v>100.0</v>
      </c>
      <c r="G354" s="7">
        <v>1.0</v>
      </c>
      <c r="H354" s="17"/>
      <c r="I354" s="7">
        <v>1.0</v>
      </c>
      <c r="J354" s="7">
        <v>1.0</v>
      </c>
    </row>
    <row r="355">
      <c r="A355" s="7" t="s">
        <v>26</v>
      </c>
      <c r="B355" s="7" t="s">
        <v>622</v>
      </c>
      <c r="C355" s="7" t="s">
        <v>624</v>
      </c>
      <c r="D355" s="7" t="s">
        <v>625</v>
      </c>
      <c r="E355" s="7" t="s">
        <v>670</v>
      </c>
      <c r="F355" s="7">
        <v>100.0</v>
      </c>
      <c r="G355" s="7">
        <v>1.0</v>
      </c>
      <c r="H355" s="17"/>
      <c r="I355" s="7">
        <v>1.0</v>
      </c>
      <c r="J355" s="7">
        <v>1.0</v>
      </c>
    </row>
    <row r="356">
      <c r="A356" s="7" t="s">
        <v>26</v>
      </c>
      <c r="B356" s="7" t="s">
        <v>622</v>
      </c>
      <c r="C356" s="7" t="s">
        <v>624</v>
      </c>
      <c r="D356" s="7" t="s">
        <v>625</v>
      </c>
      <c r="E356" s="7" t="s">
        <v>670</v>
      </c>
      <c r="F356" s="7">
        <v>90.0</v>
      </c>
      <c r="G356" s="7">
        <v>1.0</v>
      </c>
      <c r="H356" s="17"/>
      <c r="I356" s="7">
        <v>4.0</v>
      </c>
      <c r="J356" s="7">
        <v>1.0</v>
      </c>
    </row>
    <row r="357">
      <c r="A357" s="7" t="s">
        <v>26</v>
      </c>
      <c r="B357" s="7" t="s">
        <v>622</v>
      </c>
      <c r="C357" s="7" t="s">
        <v>636</v>
      </c>
      <c r="D357" s="7" t="s">
        <v>906</v>
      </c>
      <c r="E357" s="7" t="s">
        <v>929</v>
      </c>
      <c r="F357" s="7">
        <v>98.0</v>
      </c>
      <c r="G357" s="7">
        <v>1.0</v>
      </c>
      <c r="H357" s="17"/>
      <c r="I357" s="7">
        <v>0.0</v>
      </c>
      <c r="J357" s="7">
        <v>1.0</v>
      </c>
    </row>
    <row r="358">
      <c r="A358" s="7" t="s">
        <v>26</v>
      </c>
      <c r="B358" s="7" t="s">
        <v>622</v>
      </c>
      <c r="C358" s="7" t="s">
        <v>636</v>
      </c>
      <c r="D358" s="7" t="s">
        <v>906</v>
      </c>
      <c r="E358" s="7" t="s">
        <v>929</v>
      </c>
      <c r="F358" s="7">
        <v>98.0</v>
      </c>
      <c r="G358" s="7">
        <v>1.0</v>
      </c>
      <c r="H358" s="17"/>
      <c r="I358" s="7">
        <v>0.0</v>
      </c>
      <c r="J358" s="7">
        <v>1.0</v>
      </c>
    </row>
    <row r="359">
      <c r="A359" s="7" t="s">
        <v>26</v>
      </c>
      <c r="B359" s="7" t="s">
        <v>622</v>
      </c>
      <c r="C359" s="7" t="s">
        <v>636</v>
      </c>
      <c r="D359" s="7" t="s">
        <v>906</v>
      </c>
      <c r="E359" s="7" t="s">
        <v>930</v>
      </c>
      <c r="F359" s="7">
        <v>95.0</v>
      </c>
      <c r="G359" s="7">
        <v>1.0</v>
      </c>
      <c r="H359" s="17"/>
      <c r="I359" s="7">
        <v>0.0</v>
      </c>
      <c r="J359" s="7">
        <v>1.0</v>
      </c>
    </row>
    <row r="360">
      <c r="A360" s="7" t="s">
        <v>26</v>
      </c>
      <c r="B360" s="7" t="s">
        <v>622</v>
      </c>
      <c r="C360" s="7" t="s">
        <v>636</v>
      </c>
      <c r="D360" s="7" t="s">
        <v>906</v>
      </c>
      <c r="E360" s="7" t="s">
        <v>930</v>
      </c>
      <c r="F360" s="7">
        <v>95.0</v>
      </c>
      <c r="G360" s="7">
        <v>1.0</v>
      </c>
      <c r="H360" s="17"/>
      <c r="I360" s="7">
        <v>0.0</v>
      </c>
      <c r="J360" s="7">
        <v>1.0</v>
      </c>
    </row>
    <row r="361">
      <c r="A361" s="7" t="s">
        <v>26</v>
      </c>
      <c r="B361" s="7" t="s">
        <v>622</v>
      </c>
      <c r="C361" s="105" t="s">
        <v>630</v>
      </c>
      <c r="D361" s="7" t="s">
        <v>645</v>
      </c>
      <c r="E361" s="7" t="s">
        <v>931</v>
      </c>
      <c r="F361" s="7">
        <v>90.0</v>
      </c>
      <c r="G361" s="7">
        <v>1.0</v>
      </c>
      <c r="H361" s="17"/>
      <c r="I361" s="7">
        <v>4.0</v>
      </c>
      <c r="J361" s="7">
        <v>1.0</v>
      </c>
    </row>
    <row r="362">
      <c r="A362" s="7" t="s">
        <v>26</v>
      </c>
      <c r="B362" s="7" t="s">
        <v>622</v>
      </c>
      <c r="C362" s="105" t="s">
        <v>630</v>
      </c>
      <c r="D362" s="7" t="s">
        <v>645</v>
      </c>
      <c r="E362" s="7" t="s">
        <v>672</v>
      </c>
      <c r="F362" s="7">
        <v>84.0</v>
      </c>
      <c r="G362" s="7">
        <v>1.0</v>
      </c>
      <c r="H362" s="17"/>
      <c r="I362" s="7">
        <v>3.0</v>
      </c>
      <c r="J362" s="7">
        <v>2.0</v>
      </c>
    </row>
    <row r="363">
      <c r="A363" s="7" t="s">
        <v>26</v>
      </c>
      <c r="B363" s="7" t="s">
        <v>622</v>
      </c>
      <c r="C363" s="105" t="s">
        <v>630</v>
      </c>
      <c r="D363" s="7" t="s">
        <v>645</v>
      </c>
      <c r="E363" s="7" t="s">
        <v>672</v>
      </c>
      <c r="F363" s="7">
        <v>87.0</v>
      </c>
      <c r="G363" s="7">
        <v>1.0</v>
      </c>
      <c r="H363" s="17"/>
      <c r="I363" s="7">
        <v>2.0</v>
      </c>
      <c r="J363" s="7">
        <v>2.0</v>
      </c>
    </row>
    <row r="364">
      <c r="A364" s="7" t="s">
        <v>26</v>
      </c>
      <c r="B364" s="7" t="s">
        <v>622</v>
      </c>
      <c r="C364" s="7" t="s">
        <v>636</v>
      </c>
      <c r="D364" s="7" t="s">
        <v>673</v>
      </c>
      <c r="E364" s="7" t="s">
        <v>674</v>
      </c>
      <c r="F364" s="7">
        <v>100.0</v>
      </c>
      <c r="G364" s="7">
        <v>1.0</v>
      </c>
      <c r="H364" s="17"/>
      <c r="I364" s="7">
        <v>0.0</v>
      </c>
      <c r="J364" s="7">
        <v>1.0</v>
      </c>
    </row>
    <row r="365">
      <c r="A365" s="7" t="s">
        <v>26</v>
      </c>
      <c r="B365" s="7" t="s">
        <v>622</v>
      </c>
      <c r="C365" s="7" t="s">
        <v>816</v>
      </c>
      <c r="D365" s="7" t="s">
        <v>817</v>
      </c>
      <c r="E365" s="7" t="s">
        <v>933</v>
      </c>
      <c r="F365" s="7">
        <v>100.0</v>
      </c>
      <c r="G365" s="7">
        <v>1.0</v>
      </c>
      <c r="H365" s="17"/>
      <c r="I365" s="7">
        <v>1.0</v>
      </c>
      <c r="J365" s="7">
        <v>1.0</v>
      </c>
    </row>
    <row r="366">
      <c r="A366" s="7" t="s">
        <v>26</v>
      </c>
      <c r="B366" s="7" t="s">
        <v>622</v>
      </c>
      <c r="C366" s="105" t="s">
        <v>630</v>
      </c>
      <c r="D366" s="7" t="s">
        <v>645</v>
      </c>
      <c r="E366" s="7" t="s">
        <v>675</v>
      </c>
      <c r="F366" s="7">
        <v>100.0</v>
      </c>
      <c r="G366" s="7">
        <v>1.0</v>
      </c>
      <c r="H366" s="17"/>
      <c r="I366" s="7">
        <v>0.0</v>
      </c>
      <c r="J366" s="7">
        <v>0.0</v>
      </c>
    </row>
    <row r="367">
      <c r="A367" s="7" t="s">
        <v>26</v>
      </c>
      <c r="B367" s="7" t="s">
        <v>622</v>
      </c>
      <c r="C367" s="7" t="s">
        <v>628</v>
      </c>
      <c r="D367" s="7" t="s">
        <v>184</v>
      </c>
      <c r="E367" s="7" t="s">
        <v>185</v>
      </c>
      <c r="F367" s="7">
        <v>82.0</v>
      </c>
      <c r="G367" s="7">
        <v>1.0</v>
      </c>
      <c r="H367" s="17"/>
      <c r="I367" s="7">
        <v>5.0</v>
      </c>
      <c r="J367" s="7">
        <v>2.0</v>
      </c>
    </row>
    <row r="368">
      <c r="A368" s="7" t="s">
        <v>26</v>
      </c>
      <c r="B368" s="7" t="s">
        <v>622</v>
      </c>
      <c r="C368" s="7" t="s">
        <v>628</v>
      </c>
      <c r="D368" s="7" t="s">
        <v>184</v>
      </c>
      <c r="E368" s="7" t="s">
        <v>185</v>
      </c>
      <c r="F368" s="7">
        <v>75.0</v>
      </c>
      <c r="G368" s="7">
        <v>1.0</v>
      </c>
      <c r="H368" s="17"/>
      <c r="I368" s="7">
        <v>9.0</v>
      </c>
      <c r="J368" s="7">
        <v>3.0</v>
      </c>
    </row>
    <row r="369">
      <c r="A369" s="7" t="s">
        <v>26</v>
      </c>
      <c r="B369" s="7" t="s">
        <v>622</v>
      </c>
      <c r="C369" s="7" t="s">
        <v>628</v>
      </c>
      <c r="D369" s="7" t="s">
        <v>110</v>
      </c>
      <c r="E369" s="7" t="s">
        <v>189</v>
      </c>
      <c r="F369" s="7">
        <v>100.0</v>
      </c>
      <c r="G369" s="7">
        <v>1.0</v>
      </c>
      <c r="H369" s="17"/>
      <c r="I369" s="7">
        <v>1.0</v>
      </c>
      <c r="J369" s="7">
        <v>0.0</v>
      </c>
    </row>
    <row r="370">
      <c r="A370" s="7" t="s">
        <v>26</v>
      </c>
      <c r="B370" s="7" t="s">
        <v>622</v>
      </c>
      <c r="C370" s="7" t="s">
        <v>628</v>
      </c>
      <c r="D370" s="7" t="s">
        <v>110</v>
      </c>
      <c r="E370" s="7" t="s">
        <v>189</v>
      </c>
      <c r="F370" s="7">
        <v>100.0</v>
      </c>
      <c r="G370" s="7">
        <v>1.0</v>
      </c>
      <c r="H370" s="17"/>
      <c r="I370" s="7">
        <v>1.0</v>
      </c>
      <c r="J370" s="7">
        <v>0.0</v>
      </c>
    </row>
    <row r="371">
      <c r="A371" s="7" t="s">
        <v>26</v>
      </c>
      <c r="B371" s="7" t="s">
        <v>622</v>
      </c>
      <c r="C371" s="7" t="s">
        <v>628</v>
      </c>
      <c r="D371" s="7" t="s">
        <v>145</v>
      </c>
      <c r="E371" s="7" t="s">
        <v>229</v>
      </c>
      <c r="F371" s="7">
        <v>94.0</v>
      </c>
      <c r="G371" s="7">
        <v>1.0</v>
      </c>
      <c r="H371" s="17"/>
      <c r="I371" s="7">
        <v>2.0</v>
      </c>
      <c r="J371" s="7">
        <v>1.0</v>
      </c>
    </row>
    <row r="372">
      <c r="A372" s="7" t="s">
        <v>26</v>
      </c>
      <c r="B372" s="7" t="s">
        <v>622</v>
      </c>
      <c r="C372" s="7" t="s">
        <v>628</v>
      </c>
      <c r="D372" s="7" t="s">
        <v>145</v>
      </c>
      <c r="E372" s="7" t="s">
        <v>229</v>
      </c>
      <c r="F372" s="7">
        <v>94.0</v>
      </c>
      <c r="G372" s="7">
        <v>1.0</v>
      </c>
      <c r="H372" s="17"/>
      <c r="I372" s="7">
        <v>2.0</v>
      </c>
      <c r="J372" s="7">
        <v>1.0</v>
      </c>
    </row>
    <row r="373">
      <c r="A373" s="7" t="s">
        <v>26</v>
      </c>
      <c r="B373" s="7" t="s">
        <v>622</v>
      </c>
      <c r="C373" s="7" t="s">
        <v>628</v>
      </c>
      <c r="D373" s="7" t="s">
        <v>230</v>
      </c>
      <c r="E373" s="7" t="s">
        <v>231</v>
      </c>
      <c r="F373" s="7">
        <v>82.0</v>
      </c>
      <c r="G373" s="7">
        <v>1.0</v>
      </c>
      <c r="H373" s="17"/>
      <c r="I373" s="7">
        <v>4.0</v>
      </c>
      <c r="J373" s="7">
        <v>2.0</v>
      </c>
    </row>
    <row r="374">
      <c r="A374" s="7" t="s">
        <v>26</v>
      </c>
      <c r="B374" s="7" t="s">
        <v>622</v>
      </c>
      <c r="C374" s="7" t="s">
        <v>628</v>
      </c>
      <c r="D374" s="7" t="s">
        <v>230</v>
      </c>
      <c r="E374" s="7" t="s">
        <v>231</v>
      </c>
      <c r="F374" s="7">
        <v>82.0</v>
      </c>
      <c r="G374" s="7">
        <v>1.0</v>
      </c>
      <c r="H374" s="17"/>
      <c r="I374" s="7">
        <v>4.0</v>
      </c>
      <c r="J374" s="7">
        <v>2.0</v>
      </c>
    </row>
    <row r="375">
      <c r="A375" s="7" t="s">
        <v>26</v>
      </c>
      <c r="B375" s="7" t="s">
        <v>622</v>
      </c>
      <c r="C375" s="7" t="s">
        <v>628</v>
      </c>
      <c r="D375" s="7" t="s">
        <v>230</v>
      </c>
      <c r="E375" s="7" t="s">
        <v>233</v>
      </c>
      <c r="F375" s="7">
        <v>100.0</v>
      </c>
      <c r="G375" s="7">
        <v>1.0</v>
      </c>
      <c r="H375" s="17"/>
      <c r="I375" s="7">
        <v>0.0</v>
      </c>
      <c r="J375" s="7">
        <v>1.0</v>
      </c>
    </row>
    <row r="376">
      <c r="A376" s="7" t="s">
        <v>26</v>
      </c>
      <c r="B376" s="7" t="s">
        <v>622</v>
      </c>
      <c r="C376" s="7" t="s">
        <v>628</v>
      </c>
      <c r="D376" s="7" t="s">
        <v>230</v>
      </c>
      <c r="E376" s="7" t="s">
        <v>233</v>
      </c>
      <c r="F376" s="7">
        <v>100.0</v>
      </c>
      <c r="G376" s="7">
        <v>1.0</v>
      </c>
      <c r="H376" s="17"/>
      <c r="I376" s="7">
        <v>0.0</v>
      </c>
      <c r="J376" s="7">
        <v>1.0</v>
      </c>
    </row>
    <row r="377">
      <c r="A377" s="7" t="s">
        <v>26</v>
      </c>
      <c r="B377" s="7" t="s">
        <v>622</v>
      </c>
      <c r="C377" s="105" t="s">
        <v>630</v>
      </c>
      <c r="D377" s="7" t="s">
        <v>851</v>
      </c>
      <c r="E377" s="7" t="s">
        <v>935</v>
      </c>
      <c r="F377" s="7">
        <v>79.0</v>
      </c>
      <c r="G377" s="7">
        <v>1.0</v>
      </c>
      <c r="H377" s="17"/>
      <c r="I377" s="7">
        <v>4.0</v>
      </c>
      <c r="J377" s="7">
        <v>3.0</v>
      </c>
    </row>
    <row r="378">
      <c r="A378" s="7" t="s">
        <v>26</v>
      </c>
      <c r="B378" s="7" t="s">
        <v>622</v>
      </c>
      <c r="C378" s="7" t="s">
        <v>636</v>
      </c>
      <c r="D378" s="7" t="s">
        <v>897</v>
      </c>
      <c r="E378" s="7" t="s">
        <v>936</v>
      </c>
      <c r="F378" s="7">
        <v>100.0</v>
      </c>
      <c r="G378" s="7">
        <v>1.0</v>
      </c>
      <c r="H378" s="17"/>
      <c r="I378" s="7">
        <v>0.0</v>
      </c>
      <c r="J378" s="7">
        <v>1.0</v>
      </c>
    </row>
    <row r="379">
      <c r="A379" s="7" t="s">
        <v>26</v>
      </c>
      <c r="B379" s="7" t="s">
        <v>622</v>
      </c>
      <c r="C379" s="105" t="s">
        <v>630</v>
      </c>
      <c r="D379" s="7" t="s">
        <v>847</v>
      </c>
      <c r="E379" s="7" t="s">
        <v>937</v>
      </c>
      <c r="F379" s="7">
        <v>79.0</v>
      </c>
      <c r="G379" s="7">
        <v>1.0</v>
      </c>
      <c r="H379" s="17"/>
      <c r="I379" s="7">
        <v>4.0</v>
      </c>
      <c r="J379" s="7">
        <v>3.0</v>
      </c>
    </row>
    <row r="380">
      <c r="A380" s="7" t="s">
        <v>26</v>
      </c>
      <c r="B380" s="7" t="s">
        <v>622</v>
      </c>
      <c r="C380" s="7" t="s">
        <v>636</v>
      </c>
      <c r="D380" s="7" t="s">
        <v>900</v>
      </c>
      <c r="E380" s="7" t="s">
        <v>938</v>
      </c>
      <c r="F380" s="7">
        <v>100.0</v>
      </c>
      <c r="G380" s="7">
        <v>1.0</v>
      </c>
      <c r="H380" s="17"/>
      <c r="I380" s="7">
        <v>0.0</v>
      </c>
      <c r="J380" s="7">
        <v>1.0</v>
      </c>
    </row>
    <row r="381">
      <c r="A381" s="7" t="s">
        <v>26</v>
      </c>
      <c r="B381" s="7" t="s">
        <v>622</v>
      </c>
      <c r="C381" s="105" t="s">
        <v>630</v>
      </c>
      <c r="D381" s="7" t="s">
        <v>849</v>
      </c>
      <c r="E381" s="7" t="s">
        <v>939</v>
      </c>
      <c r="F381" s="7">
        <v>75.0</v>
      </c>
      <c r="G381" s="7">
        <v>1.0</v>
      </c>
      <c r="H381" s="17"/>
      <c r="I381" s="7">
        <v>5.0</v>
      </c>
      <c r="J381" s="7">
        <v>4.0</v>
      </c>
    </row>
    <row r="382">
      <c r="A382" s="7" t="s">
        <v>26</v>
      </c>
      <c r="B382" s="7" t="s">
        <v>622</v>
      </c>
      <c r="C382" s="105" t="s">
        <v>630</v>
      </c>
      <c r="D382" s="7" t="s">
        <v>849</v>
      </c>
      <c r="E382" s="7" t="s">
        <v>939</v>
      </c>
      <c r="F382" s="7">
        <v>79.0</v>
      </c>
      <c r="G382" s="7">
        <v>1.0</v>
      </c>
      <c r="H382" s="17"/>
      <c r="I382" s="7">
        <v>4.0</v>
      </c>
      <c r="J382" s="7">
        <v>3.0</v>
      </c>
    </row>
    <row r="383">
      <c r="A383" s="7" t="s">
        <v>26</v>
      </c>
      <c r="B383" s="7" t="s">
        <v>622</v>
      </c>
      <c r="C383" s="7" t="s">
        <v>636</v>
      </c>
      <c r="D383" s="7" t="s">
        <v>901</v>
      </c>
      <c r="E383" s="7" t="s">
        <v>940</v>
      </c>
      <c r="F383" s="7">
        <v>100.0</v>
      </c>
      <c r="G383" s="7">
        <v>1.0</v>
      </c>
      <c r="H383" s="17"/>
      <c r="I383" s="7">
        <v>0.0</v>
      </c>
      <c r="J383" s="7">
        <v>1.0</v>
      </c>
    </row>
    <row r="384">
      <c r="A384" s="7" t="s">
        <v>26</v>
      </c>
      <c r="B384" s="7" t="s">
        <v>622</v>
      </c>
      <c r="C384" s="7" t="s">
        <v>636</v>
      </c>
      <c r="D384" s="7" t="s">
        <v>901</v>
      </c>
      <c r="E384" s="7" t="s">
        <v>940</v>
      </c>
      <c r="F384" s="7">
        <v>100.0</v>
      </c>
      <c r="G384" s="7">
        <v>1.0</v>
      </c>
      <c r="H384" s="17"/>
      <c r="I384" s="7">
        <v>0.0</v>
      </c>
      <c r="J384" s="7">
        <v>1.0</v>
      </c>
    </row>
    <row r="385">
      <c r="A385" s="7" t="s">
        <v>26</v>
      </c>
      <c r="B385" s="7" t="s">
        <v>622</v>
      </c>
      <c r="C385" s="7" t="s">
        <v>636</v>
      </c>
      <c r="D385" s="7" t="s">
        <v>900</v>
      </c>
      <c r="E385" s="7" t="s">
        <v>941</v>
      </c>
      <c r="F385" s="7">
        <v>98.0</v>
      </c>
      <c r="G385" s="7">
        <v>1.0</v>
      </c>
      <c r="H385" s="17"/>
      <c r="I385" s="7">
        <v>0.0</v>
      </c>
      <c r="J385" s="7">
        <v>1.0</v>
      </c>
    </row>
    <row r="386">
      <c r="A386" s="7" t="s">
        <v>26</v>
      </c>
      <c r="B386" s="7" t="s">
        <v>622</v>
      </c>
      <c r="C386" s="7" t="s">
        <v>636</v>
      </c>
      <c r="D386" s="7" t="s">
        <v>901</v>
      </c>
      <c r="E386" s="7" t="s">
        <v>941</v>
      </c>
      <c r="F386" s="7">
        <v>98.0</v>
      </c>
      <c r="G386" s="7">
        <v>1.0</v>
      </c>
      <c r="H386" s="17"/>
      <c r="I386" s="7">
        <v>0.0</v>
      </c>
      <c r="J386" s="7">
        <v>1.0</v>
      </c>
    </row>
    <row r="387">
      <c r="A387" s="7" t="s">
        <v>26</v>
      </c>
      <c r="B387" s="7" t="s">
        <v>622</v>
      </c>
      <c r="C387" s="7" t="s">
        <v>636</v>
      </c>
      <c r="D387" s="7" t="s">
        <v>900</v>
      </c>
      <c r="E387" s="7" t="s">
        <v>942</v>
      </c>
      <c r="F387" s="7">
        <v>95.0</v>
      </c>
      <c r="G387" s="7">
        <v>1.0</v>
      </c>
      <c r="H387" s="17"/>
      <c r="I387" s="7">
        <v>0.0</v>
      </c>
      <c r="J387" s="7">
        <v>1.0</v>
      </c>
    </row>
    <row r="388">
      <c r="A388" s="7" t="s">
        <v>26</v>
      </c>
      <c r="B388" s="7" t="s">
        <v>622</v>
      </c>
      <c r="C388" s="7" t="s">
        <v>636</v>
      </c>
      <c r="D388" s="7" t="s">
        <v>901</v>
      </c>
      <c r="E388" s="7" t="s">
        <v>942</v>
      </c>
      <c r="F388" s="7">
        <v>95.0</v>
      </c>
      <c r="G388" s="7">
        <v>1.0</v>
      </c>
      <c r="H388" s="17"/>
      <c r="I388" s="7">
        <v>0.0</v>
      </c>
      <c r="J388" s="7">
        <v>1.0</v>
      </c>
    </row>
    <row r="389">
      <c r="A389" s="7" t="s">
        <v>26</v>
      </c>
      <c r="B389" s="7" t="s">
        <v>622</v>
      </c>
      <c r="C389" s="7" t="s">
        <v>636</v>
      </c>
      <c r="D389" s="7" t="s">
        <v>901</v>
      </c>
      <c r="E389" s="7" t="s">
        <v>943</v>
      </c>
      <c r="F389" s="7">
        <v>98.0</v>
      </c>
      <c r="G389" s="7">
        <v>1.0</v>
      </c>
      <c r="H389" s="17"/>
      <c r="I389" s="7">
        <v>1.0</v>
      </c>
      <c r="J389" s="7">
        <v>1.0</v>
      </c>
    </row>
    <row r="390">
      <c r="A390" s="7" t="s">
        <v>26</v>
      </c>
      <c r="B390" s="7" t="s">
        <v>622</v>
      </c>
      <c r="C390" s="7" t="s">
        <v>636</v>
      </c>
      <c r="D390" s="7" t="s">
        <v>901</v>
      </c>
      <c r="E390" s="7" t="s">
        <v>944</v>
      </c>
      <c r="F390" s="7">
        <v>95.0</v>
      </c>
      <c r="G390" s="7">
        <v>1.0</v>
      </c>
      <c r="H390" s="17"/>
      <c r="I390" s="7">
        <v>1.0</v>
      </c>
      <c r="J390" s="7">
        <v>1.0</v>
      </c>
    </row>
    <row r="391">
      <c r="A391" s="7" t="s">
        <v>26</v>
      </c>
      <c r="B391" s="7" t="s">
        <v>622</v>
      </c>
      <c r="C391" s="7" t="s">
        <v>636</v>
      </c>
      <c r="D391" s="7" t="s">
        <v>900</v>
      </c>
      <c r="E391" s="7" t="s">
        <v>945</v>
      </c>
      <c r="F391" s="7">
        <v>98.0</v>
      </c>
      <c r="G391" s="7">
        <v>1.0</v>
      </c>
      <c r="H391" s="17"/>
      <c r="I391" s="7">
        <v>0.0</v>
      </c>
      <c r="J391" s="7">
        <v>1.0</v>
      </c>
    </row>
    <row r="392">
      <c r="A392" s="7" t="s">
        <v>26</v>
      </c>
      <c r="B392" s="7" t="s">
        <v>622</v>
      </c>
      <c r="C392" s="7" t="s">
        <v>636</v>
      </c>
      <c r="D392" s="7" t="s">
        <v>901</v>
      </c>
      <c r="E392" s="7" t="s">
        <v>945</v>
      </c>
      <c r="F392" s="7">
        <v>98.0</v>
      </c>
      <c r="G392" s="7">
        <v>1.0</v>
      </c>
      <c r="H392" s="17"/>
      <c r="I392" s="7">
        <v>0.0</v>
      </c>
      <c r="J392" s="7">
        <v>1.0</v>
      </c>
    </row>
    <row r="393">
      <c r="A393" s="7" t="s">
        <v>26</v>
      </c>
      <c r="B393" s="7" t="s">
        <v>622</v>
      </c>
      <c r="C393" s="7" t="s">
        <v>636</v>
      </c>
      <c r="D393" s="7" t="s">
        <v>900</v>
      </c>
      <c r="E393" s="7" t="s">
        <v>947</v>
      </c>
      <c r="F393" s="7">
        <v>95.0</v>
      </c>
      <c r="G393" s="7">
        <v>1.0</v>
      </c>
      <c r="H393" s="17"/>
      <c r="I393" s="7">
        <v>0.0</v>
      </c>
      <c r="J393" s="7">
        <v>1.0</v>
      </c>
    </row>
    <row r="394">
      <c r="A394" s="7" t="s">
        <v>26</v>
      </c>
      <c r="B394" s="7" t="s">
        <v>622</v>
      </c>
      <c r="C394" s="7" t="s">
        <v>636</v>
      </c>
      <c r="D394" s="7" t="s">
        <v>901</v>
      </c>
      <c r="E394" s="7" t="s">
        <v>947</v>
      </c>
      <c r="F394" s="7">
        <v>95.0</v>
      </c>
      <c r="G394" s="7">
        <v>1.0</v>
      </c>
      <c r="H394" s="17"/>
      <c r="I394" s="7">
        <v>0.0</v>
      </c>
      <c r="J394" s="7">
        <v>1.0</v>
      </c>
    </row>
    <row r="395">
      <c r="A395" s="7" t="s">
        <v>26</v>
      </c>
      <c r="B395" s="7" t="s">
        <v>622</v>
      </c>
      <c r="C395" s="7" t="s">
        <v>636</v>
      </c>
      <c r="D395" s="7" t="s">
        <v>900</v>
      </c>
      <c r="E395" s="7" t="s">
        <v>948</v>
      </c>
      <c r="F395" s="7">
        <v>98.0</v>
      </c>
      <c r="G395" s="7">
        <v>1.0</v>
      </c>
      <c r="H395" s="17"/>
      <c r="I395" s="7">
        <v>0.0</v>
      </c>
      <c r="J395" s="7">
        <v>1.0</v>
      </c>
    </row>
    <row r="396">
      <c r="A396" s="7" t="s">
        <v>26</v>
      </c>
      <c r="B396" s="7" t="s">
        <v>622</v>
      </c>
      <c r="C396" s="7" t="s">
        <v>636</v>
      </c>
      <c r="D396" s="7" t="s">
        <v>901</v>
      </c>
      <c r="E396" s="7" t="s">
        <v>948</v>
      </c>
      <c r="F396" s="7">
        <v>98.0</v>
      </c>
      <c r="G396" s="7">
        <v>1.0</v>
      </c>
      <c r="H396" s="17"/>
      <c r="I396" s="7">
        <v>0.0</v>
      </c>
      <c r="J396" s="7">
        <v>1.0</v>
      </c>
    </row>
    <row r="397">
      <c r="A397" s="7" t="s">
        <v>26</v>
      </c>
      <c r="B397" s="7" t="s">
        <v>622</v>
      </c>
      <c r="C397" s="7" t="s">
        <v>636</v>
      </c>
      <c r="D397" s="7" t="s">
        <v>900</v>
      </c>
      <c r="E397" s="7" t="s">
        <v>949</v>
      </c>
      <c r="F397" s="7">
        <v>95.0</v>
      </c>
      <c r="G397" s="7">
        <v>1.0</v>
      </c>
      <c r="H397" s="17"/>
      <c r="I397" s="7">
        <v>0.0</v>
      </c>
      <c r="J397" s="7">
        <v>1.0</v>
      </c>
    </row>
    <row r="398">
      <c r="A398" s="7" t="s">
        <v>26</v>
      </c>
      <c r="B398" s="7" t="s">
        <v>622</v>
      </c>
      <c r="C398" s="7" t="s">
        <v>636</v>
      </c>
      <c r="D398" s="7" t="s">
        <v>901</v>
      </c>
      <c r="E398" s="7" t="s">
        <v>949</v>
      </c>
      <c r="F398" s="7">
        <v>95.0</v>
      </c>
      <c r="G398" s="7">
        <v>1.0</v>
      </c>
      <c r="H398" s="17"/>
      <c r="I398" s="7">
        <v>0.0</v>
      </c>
      <c r="J398" s="7">
        <v>1.0</v>
      </c>
    </row>
    <row r="399">
      <c r="A399" s="7" t="s">
        <v>26</v>
      </c>
      <c r="B399" s="7" t="s">
        <v>622</v>
      </c>
      <c r="C399" s="7" t="s">
        <v>816</v>
      </c>
      <c r="D399" s="7" t="s">
        <v>840</v>
      </c>
      <c r="E399" s="7" t="s">
        <v>950</v>
      </c>
      <c r="F399" s="7">
        <v>100.0</v>
      </c>
      <c r="G399" s="7">
        <v>1.0</v>
      </c>
      <c r="H399" s="17"/>
      <c r="I399" s="7">
        <v>1.0</v>
      </c>
      <c r="J399" s="7">
        <v>1.0</v>
      </c>
    </row>
    <row r="400">
      <c r="A400" s="7" t="s">
        <v>26</v>
      </c>
      <c r="B400" s="7" t="s">
        <v>622</v>
      </c>
      <c r="C400" s="7" t="s">
        <v>636</v>
      </c>
      <c r="D400" s="7" t="s">
        <v>897</v>
      </c>
      <c r="E400" s="7" t="s">
        <v>951</v>
      </c>
      <c r="F400" s="7">
        <v>98.0</v>
      </c>
      <c r="G400" s="7">
        <v>1.0</v>
      </c>
      <c r="H400" s="17"/>
      <c r="I400" s="7">
        <v>0.0</v>
      </c>
      <c r="J400" s="7">
        <v>1.0</v>
      </c>
    </row>
    <row r="401">
      <c r="A401" s="7" t="s">
        <v>26</v>
      </c>
      <c r="B401" s="7" t="s">
        <v>622</v>
      </c>
      <c r="C401" s="7" t="s">
        <v>636</v>
      </c>
      <c r="D401" s="7" t="s">
        <v>900</v>
      </c>
      <c r="E401" s="7" t="s">
        <v>951</v>
      </c>
      <c r="F401" s="7">
        <v>98.0</v>
      </c>
      <c r="G401" s="7">
        <v>1.0</v>
      </c>
      <c r="H401" s="17"/>
      <c r="I401" s="7">
        <v>0.0</v>
      </c>
      <c r="J401" s="7">
        <v>1.0</v>
      </c>
    </row>
    <row r="402">
      <c r="A402" s="7" t="s">
        <v>26</v>
      </c>
      <c r="B402" s="7" t="s">
        <v>622</v>
      </c>
      <c r="C402" s="7" t="s">
        <v>636</v>
      </c>
      <c r="D402" s="7" t="s">
        <v>897</v>
      </c>
      <c r="E402" s="7" t="s">
        <v>914</v>
      </c>
      <c r="F402" s="7">
        <v>95.0</v>
      </c>
      <c r="G402" s="7">
        <v>1.0</v>
      </c>
      <c r="H402" s="17"/>
      <c r="I402" s="7">
        <v>0.0</v>
      </c>
      <c r="J402" s="7">
        <v>1.0</v>
      </c>
    </row>
    <row r="403">
      <c r="A403" s="7" t="s">
        <v>26</v>
      </c>
      <c r="B403" s="7" t="s">
        <v>622</v>
      </c>
      <c r="C403" s="7" t="s">
        <v>636</v>
      </c>
      <c r="D403" s="7" t="s">
        <v>900</v>
      </c>
      <c r="E403" s="7" t="s">
        <v>914</v>
      </c>
      <c r="F403" s="7">
        <v>95.0</v>
      </c>
      <c r="G403" s="7">
        <v>1.0</v>
      </c>
      <c r="H403" s="17"/>
      <c r="I403" s="7">
        <v>0.0</v>
      </c>
      <c r="J403" s="7">
        <v>1.0</v>
      </c>
    </row>
    <row r="404">
      <c r="A404" s="7" t="s">
        <v>26</v>
      </c>
      <c r="B404" s="7" t="s">
        <v>622</v>
      </c>
      <c r="C404" s="7" t="s">
        <v>816</v>
      </c>
      <c r="D404" s="7" t="s">
        <v>836</v>
      </c>
      <c r="E404" s="7" t="s">
        <v>913</v>
      </c>
      <c r="F404" s="7">
        <v>100.0</v>
      </c>
      <c r="G404" s="7">
        <v>1.0</v>
      </c>
      <c r="H404" s="17"/>
      <c r="I404" s="7">
        <v>0.0</v>
      </c>
      <c r="J404" s="7">
        <v>1.0</v>
      </c>
    </row>
    <row r="405">
      <c r="A405" s="7" t="s">
        <v>26</v>
      </c>
      <c r="B405" s="7" t="s">
        <v>622</v>
      </c>
      <c r="C405" s="7" t="s">
        <v>816</v>
      </c>
      <c r="D405" s="7" t="s">
        <v>836</v>
      </c>
      <c r="E405" s="7" t="s">
        <v>913</v>
      </c>
      <c r="F405" s="7">
        <v>100.0</v>
      </c>
      <c r="G405" s="7">
        <v>1.0</v>
      </c>
      <c r="H405" s="17"/>
      <c r="I405" s="7">
        <v>1.0</v>
      </c>
      <c r="J405" s="7">
        <v>1.0</v>
      </c>
    </row>
    <row r="406">
      <c r="A406" s="7" t="s">
        <v>26</v>
      </c>
      <c r="B406" s="7" t="s">
        <v>622</v>
      </c>
      <c r="C406" s="7" t="s">
        <v>636</v>
      </c>
      <c r="D406" s="7" t="s">
        <v>901</v>
      </c>
      <c r="E406" s="7" t="s">
        <v>910</v>
      </c>
      <c r="F406" s="7">
        <v>98.0</v>
      </c>
      <c r="G406" s="7">
        <v>1.0</v>
      </c>
      <c r="H406" s="17"/>
      <c r="I406" s="7">
        <v>0.0</v>
      </c>
      <c r="J406" s="7">
        <v>1.0</v>
      </c>
    </row>
    <row r="407">
      <c r="A407" s="7" t="s">
        <v>26</v>
      </c>
      <c r="B407" s="7" t="s">
        <v>622</v>
      </c>
      <c r="C407" s="7" t="s">
        <v>636</v>
      </c>
      <c r="D407" s="7" t="s">
        <v>901</v>
      </c>
      <c r="E407" s="7" t="s">
        <v>910</v>
      </c>
      <c r="F407" s="7">
        <v>98.0</v>
      </c>
      <c r="G407" s="7">
        <v>1.0</v>
      </c>
      <c r="H407" s="17"/>
      <c r="I407" s="7">
        <v>0.0</v>
      </c>
      <c r="J407" s="7">
        <v>1.0</v>
      </c>
    </row>
    <row r="408">
      <c r="A408" s="7" t="s">
        <v>26</v>
      </c>
      <c r="B408" s="7" t="s">
        <v>622</v>
      </c>
      <c r="C408" s="7" t="s">
        <v>636</v>
      </c>
      <c r="D408" s="7" t="s">
        <v>901</v>
      </c>
      <c r="E408" s="7" t="s">
        <v>909</v>
      </c>
      <c r="F408" s="7">
        <v>95.0</v>
      </c>
      <c r="G408" s="7">
        <v>1.0</v>
      </c>
      <c r="H408" s="17"/>
      <c r="I408" s="7">
        <v>0.0</v>
      </c>
      <c r="J408" s="7">
        <v>1.0</v>
      </c>
    </row>
    <row r="409">
      <c r="A409" s="7" t="s">
        <v>26</v>
      </c>
      <c r="B409" s="7" t="s">
        <v>622</v>
      </c>
      <c r="C409" s="7" t="s">
        <v>636</v>
      </c>
      <c r="D409" s="7" t="s">
        <v>901</v>
      </c>
      <c r="E409" s="7" t="s">
        <v>909</v>
      </c>
      <c r="F409" s="7">
        <v>95.0</v>
      </c>
      <c r="G409" s="7">
        <v>1.0</v>
      </c>
      <c r="H409" s="17"/>
      <c r="I409" s="7">
        <v>0.0</v>
      </c>
      <c r="J409" s="7">
        <v>1.0</v>
      </c>
    </row>
    <row r="410">
      <c r="A410" s="7" t="s">
        <v>26</v>
      </c>
      <c r="B410" s="7" t="s">
        <v>622</v>
      </c>
      <c r="C410" s="7" t="s">
        <v>636</v>
      </c>
      <c r="D410" s="7" t="s">
        <v>906</v>
      </c>
      <c r="E410" s="7" t="s">
        <v>908</v>
      </c>
      <c r="F410" s="7">
        <v>98.0</v>
      </c>
      <c r="G410" s="7">
        <v>1.0</v>
      </c>
      <c r="H410" s="17"/>
      <c r="I410" s="7">
        <v>0.0</v>
      </c>
      <c r="J410" s="7">
        <v>1.0</v>
      </c>
    </row>
    <row r="411">
      <c r="A411" s="7" t="s">
        <v>26</v>
      </c>
      <c r="B411" s="7" t="s">
        <v>622</v>
      </c>
      <c r="C411" s="7" t="s">
        <v>636</v>
      </c>
      <c r="D411" s="7" t="s">
        <v>906</v>
      </c>
      <c r="E411" s="7" t="s">
        <v>908</v>
      </c>
      <c r="F411" s="7">
        <v>98.0</v>
      </c>
      <c r="G411" s="7">
        <v>1.0</v>
      </c>
      <c r="H411" s="17"/>
      <c r="I411" s="7">
        <v>0.0</v>
      </c>
      <c r="J411" s="7">
        <v>1.0</v>
      </c>
    </row>
    <row r="412">
      <c r="A412" s="7" t="s">
        <v>26</v>
      </c>
      <c r="B412" s="7" t="s">
        <v>622</v>
      </c>
      <c r="C412" s="7" t="s">
        <v>636</v>
      </c>
      <c r="D412" s="7" t="s">
        <v>906</v>
      </c>
      <c r="E412" s="7" t="s">
        <v>907</v>
      </c>
      <c r="F412" s="7">
        <v>95.0</v>
      </c>
      <c r="G412" s="7">
        <v>1.0</v>
      </c>
      <c r="H412" s="17"/>
      <c r="I412" s="7">
        <v>0.0</v>
      </c>
      <c r="J412" s="7">
        <v>1.0</v>
      </c>
    </row>
    <row r="413">
      <c r="A413" s="7" t="s">
        <v>26</v>
      </c>
      <c r="B413" s="7" t="s">
        <v>622</v>
      </c>
      <c r="C413" s="7" t="s">
        <v>636</v>
      </c>
      <c r="D413" s="7" t="s">
        <v>906</v>
      </c>
      <c r="E413" s="7" t="s">
        <v>907</v>
      </c>
      <c r="F413" s="7">
        <v>95.0</v>
      </c>
      <c r="G413" s="7">
        <v>1.0</v>
      </c>
      <c r="H413" s="17"/>
      <c r="I413" s="7">
        <v>0.0</v>
      </c>
      <c r="J413" s="7">
        <v>1.0</v>
      </c>
    </row>
    <row r="414">
      <c r="A414" s="7" t="s">
        <v>26</v>
      </c>
      <c r="B414" s="7" t="s">
        <v>622</v>
      </c>
      <c r="C414" s="7" t="s">
        <v>636</v>
      </c>
      <c r="D414" s="7" t="s">
        <v>673</v>
      </c>
      <c r="E414" s="7" t="s">
        <v>695</v>
      </c>
      <c r="F414" s="7">
        <v>98.0</v>
      </c>
      <c r="G414" s="7">
        <v>1.0</v>
      </c>
      <c r="H414" s="17"/>
      <c r="I414" s="7">
        <v>0.0</v>
      </c>
      <c r="J414" s="7">
        <v>1.0</v>
      </c>
    </row>
    <row r="415">
      <c r="A415" s="7" t="s">
        <v>26</v>
      </c>
      <c r="B415" s="7" t="s">
        <v>622</v>
      </c>
      <c r="C415" s="7" t="s">
        <v>636</v>
      </c>
      <c r="D415" s="7" t="s">
        <v>673</v>
      </c>
      <c r="E415" s="7" t="s">
        <v>699</v>
      </c>
      <c r="F415" s="7">
        <v>95.0</v>
      </c>
      <c r="G415" s="7">
        <v>1.0</v>
      </c>
      <c r="H415" s="17"/>
      <c r="I415" s="7">
        <v>0.0</v>
      </c>
      <c r="J415" s="7">
        <v>1.0</v>
      </c>
    </row>
    <row r="416">
      <c r="A416" s="7" t="s">
        <v>26</v>
      </c>
      <c r="B416" s="7" t="s">
        <v>622</v>
      </c>
      <c r="C416" s="105" t="s">
        <v>630</v>
      </c>
      <c r="D416" s="7" t="s">
        <v>632</v>
      </c>
      <c r="E416" s="7" t="s">
        <v>905</v>
      </c>
      <c r="F416" s="7">
        <v>92.0</v>
      </c>
      <c r="G416" s="7">
        <v>1.0</v>
      </c>
      <c r="H416" s="17"/>
      <c r="I416" s="7">
        <v>1.0</v>
      </c>
      <c r="J416" s="7">
        <v>1.0</v>
      </c>
    </row>
    <row r="417">
      <c r="A417" s="7" t="s">
        <v>26</v>
      </c>
      <c r="B417" s="7" t="s">
        <v>622</v>
      </c>
      <c r="C417" s="7" t="s">
        <v>636</v>
      </c>
      <c r="D417" s="7" t="s">
        <v>897</v>
      </c>
      <c r="E417" s="7" t="s">
        <v>903</v>
      </c>
      <c r="F417" s="7">
        <v>98.0</v>
      </c>
      <c r="G417" s="7">
        <v>1.0</v>
      </c>
      <c r="H417" s="17"/>
      <c r="I417" s="7">
        <v>0.0</v>
      </c>
      <c r="J417" s="7">
        <v>1.0</v>
      </c>
    </row>
    <row r="418">
      <c r="A418" s="7" t="s">
        <v>26</v>
      </c>
      <c r="B418" s="7" t="s">
        <v>622</v>
      </c>
      <c r="C418" s="7" t="s">
        <v>636</v>
      </c>
      <c r="D418" s="7" t="s">
        <v>900</v>
      </c>
      <c r="E418" s="7" t="s">
        <v>903</v>
      </c>
      <c r="F418" s="7">
        <v>98.0</v>
      </c>
      <c r="G418" s="7">
        <v>1.0</v>
      </c>
      <c r="H418" s="17"/>
      <c r="I418" s="7">
        <v>0.0</v>
      </c>
      <c r="J418" s="7">
        <v>1.0</v>
      </c>
    </row>
    <row r="419">
      <c r="A419" s="7" t="s">
        <v>26</v>
      </c>
      <c r="B419" s="7" t="s">
        <v>622</v>
      </c>
      <c r="C419" s="7" t="s">
        <v>636</v>
      </c>
      <c r="D419" s="7" t="s">
        <v>901</v>
      </c>
      <c r="E419" s="7" t="s">
        <v>903</v>
      </c>
      <c r="F419" s="7">
        <v>98.0</v>
      </c>
      <c r="G419" s="7">
        <v>1.0</v>
      </c>
      <c r="H419" s="17"/>
      <c r="I419" s="7">
        <v>0.0</v>
      </c>
      <c r="J419" s="7">
        <v>1.0</v>
      </c>
    </row>
    <row r="420">
      <c r="A420" s="7" t="s">
        <v>26</v>
      </c>
      <c r="B420" s="7" t="s">
        <v>622</v>
      </c>
      <c r="C420" s="7" t="s">
        <v>636</v>
      </c>
      <c r="D420" s="7" t="s">
        <v>897</v>
      </c>
      <c r="E420" s="7" t="s">
        <v>898</v>
      </c>
      <c r="F420" s="7">
        <v>95.0</v>
      </c>
      <c r="G420" s="7">
        <v>1.0</v>
      </c>
      <c r="H420" s="17"/>
      <c r="I420" s="7">
        <v>0.0</v>
      </c>
      <c r="J420" s="7">
        <v>1.0</v>
      </c>
    </row>
    <row r="421">
      <c r="A421" s="7" t="s">
        <v>26</v>
      </c>
      <c r="B421" s="7" t="s">
        <v>622</v>
      </c>
      <c r="C421" s="7" t="s">
        <v>636</v>
      </c>
      <c r="D421" s="7" t="s">
        <v>900</v>
      </c>
      <c r="E421" s="7" t="s">
        <v>898</v>
      </c>
      <c r="F421" s="7">
        <v>95.0</v>
      </c>
      <c r="G421" s="7">
        <v>1.0</v>
      </c>
      <c r="H421" s="17"/>
      <c r="I421" s="7">
        <v>0.0</v>
      </c>
      <c r="J421" s="7">
        <v>1.0</v>
      </c>
    </row>
    <row r="422">
      <c r="A422" s="7" t="s">
        <v>26</v>
      </c>
      <c r="B422" s="7" t="s">
        <v>622</v>
      </c>
      <c r="C422" s="7" t="s">
        <v>636</v>
      </c>
      <c r="D422" s="7" t="s">
        <v>901</v>
      </c>
      <c r="E422" s="7" t="s">
        <v>898</v>
      </c>
      <c r="F422" s="7">
        <v>95.0</v>
      </c>
      <c r="G422" s="7">
        <v>1.0</v>
      </c>
      <c r="H422" s="17"/>
      <c r="I422" s="7">
        <v>0.0</v>
      </c>
      <c r="J422" s="7">
        <v>1.0</v>
      </c>
    </row>
    <row r="423">
      <c r="A423" s="7" t="s">
        <v>26</v>
      </c>
      <c r="B423" s="7" t="s">
        <v>622</v>
      </c>
      <c r="C423" s="105" t="s">
        <v>630</v>
      </c>
      <c r="D423" s="7" t="s">
        <v>663</v>
      </c>
      <c r="E423" s="7" t="s">
        <v>896</v>
      </c>
      <c r="F423" s="7">
        <v>91.0</v>
      </c>
      <c r="G423" s="7">
        <v>1.0</v>
      </c>
      <c r="H423" s="17"/>
      <c r="I423" s="7">
        <v>0.0</v>
      </c>
      <c r="J423" s="7">
        <v>2.0</v>
      </c>
    </row>
    <row r="424">
      <c r="A424" s="7" t="s">
        <v>26</v>
      </c>
      <c r="B424" s="7" t="s">
        <v>622</v>
      </c>
      <c r="C424" s="105" t="s">
        <v>630</v>
      </c>
      <c r="D424" s="7" t="s">
        <v>632</v>
      </c>
      <c r="E424" s="7" t="s">
        <v>848</v>
      </c>
      <c r="F424" s="7">
        <v>100.0</v>
      </c>
      <c r="G424" s="7">
        <v>1.0</v>
      </c>
      <c r="H424" s="17"/>
      <c r="I424" s="7">
        <v>0.0</v>
      </c>
      <c r="J424" s="7">
        <v>0.0</v>
      </c>
    </row>
    <row r="425">
      <c r="A425" s="7" t="s">
        <v>26</v>
      </c>
      <c r="B425" s="7" t="s">
        <v>622</v>
      </c>
      <c r="C425" s="105" t="s">
        <v>630</v>
      </c>
      <c r="D425" s="7" t="s">
        <v>645</v>
      </c>
      <c r="E425" s="7" t="s">
        <v>848</v>
      </c>
      <c r="F425" s="7">
        <v>91.0</v>
      </c>
      <c r="G425" s="7">
        <v>1.0</v>
      </c>
      <c r="H425" s="17"/>
      <c r="I425" s="7">
        <v>0.0</v>
      </c>
      <c r="J425" s="7">
        <v>2.0</v>
      </c>
    </row>
    <row r="426">
      <c r="A426" s="7" t="s">
        <v>26</v>
      </c>
      <c r="B426" s="7" t="s">
        <v>622</v>
      </c>
      <c r="C426" s="105" t="s">
        <v>630</v>
      </c>
      <c r="D426" s="7" t="s">
        <v>632</v>
      </c>
      <c r="E426" s="7" t="s">
        <v>848</v>
      </c>
      <c r="F426" s="7">
        <v>100.0</v>
      </c>
      <c r="G426" s="7">
        <v>1.0</v>
      </c>
      <c r="H426" s="17"/>
      <c r="I426" s="7">
        <v>0.0</v>
      </c>
      <c r="J426" s="7">
        <v>0.0</v>
      </c>
    </row>
    <row r="427">
      <c r="A427" s="7" t="s">
        <v>26</v>
      </c>
      <c r="B427" s="7" t="s">
        <v>622</v>
      </c>
      <c r="C427" s="105" t="s">
        <v>630</v>
      </c>
      <c r="D427" s="7" t="s">
        <v>645</v>
      </c>
      <c r="E427" s="7" t="s">
        <v>848</v>
      </c>
      <c r="F427" s="7">
        <v>91.0</v>
      </c>
      <c r="G427" s="7">
        <v>1.0</v>
      </c>
      <c r="H427" s="17"/>
      <c r="I427" s="7">
        <v>0.0</v>
      </c>
      <c r="J427" s="7">
        <v>2.0</v>
      </c>
    </row>
    <row r="428">
      <c r="A428" s="7" t="s">
        <v>26</v>
      </c>
      <c r="B428" s="7" t="s">
        <v>622</v>
      </c>
      <c r="C428" s="7" t="s">
        <v>628</v>
      </c>
      <c r="D428" s="7" t="s">
        <v>629</v>
      </c>
      <c r="E428" s="7" t="s">
        <v>701</v>
      </c>
      <c r="F428" s="7">
        <v>100.0</v>
      </c>
      <c r="G428" s="7">
        <v>1.0</v>
      </c>
      <c r="H428" s="17"/>
      <c r="I428" s="7">
        <v>1.0</v>
      </c>
      <c r="J428" s="7">
        <v>1.0</v>
      </c>
    </row>
    <row r="429">
      <c r="A429" s="7" t="s">
        <v>26</v>
      </c>
      <c r="B429" s="7" t="s">
        <v>622</v>
      </c>
      <c r="C429" s="7" t="s">
        <v>628</v>
      </c>
      <c r="D429" s="7" t="s">
        <v>629</v>
      </c>
      <c r="E429" s="7" t="s">
        <v>701</v>
      </c>
      <c r="F429" s="7">
        <v>100.0</v>
      </c>
      <c r="G429" s="7">
        <v>1.0</v>
      </c>
      <c r="H429" s="17"/>
      <c r="I429" s="7">
        <v>1.0</v>
      </c>
      <c r="J429" s="7">
        <v>1.0</v>
      </c>
    </row>
    <row r="430">
      <c r="A430" s="7" t="s">
        <v>26</v>
      </c>
      <c r="B430" s="7" t="s">
        <v>702</v>
      </c>
      <c r="C430" s="7" t="s">
        <v>703</v>
      </c>
      <c r="D430" s="7" t="s">
        <v>704</v>
      </c>
      <c r="E430" s="7" t="s">
        <v>707</v>
      </c>
      <c r="F430" s="7">
        <v>100.0</v>
      </c>
      <c r="G430" s="7">
        <v>1.0</v>
      </c>
      <c r="H430" s="17"/>
      <c r="I430" s="7">
        <v>0.0</v>
      </c>
      <c r="J430" s="7">
        <v>1.0</v>
      </c>
    </row>
    <row r="431">
      <c r="A431" s="7" t="s">
        <v>26</v>
      </c>
      <c r="B431" s="7" t="s">
        <v>702</v>
      </c>
      <c r="C431" s="7" t="s">
        <v>703</v>
      </c>
      <c r="D431" s="7" t="s">
        <v>704</v>
      </c>
      <c r="E431" s="7" t="s">
        <v>707</v>
      </c>
      <c r="F431" s="7">
        <v>100.0</v>
      </c>
      <c r="G431" s="7">
        <v>1.0</v>
      </c>
      <c r="H431" s="17"/>
      <c r="I431" s="7">
        <v>0.0</v>
      </c>
      <c r="J431" s="7">
        <v>1.0</v>
      </c>
    </row>
    <row r="432">
      <c r="A432" s="7" t="s">
        <v>26</v>
      </c>
      <c r="B432" s="7" t="s">
        <v>702</v>
      </c>
      <c r="C432" s="7" t="s">
        <v>703</v>
      </c>
      <c r="D432" s="7" t="s">
        <v>716</v>
      </c>
      <c r="E432" s="7" t="s">
        <v>718</v>
      </c>
      <c r="F432" s="7">
        <v>100.0</v>
      </c>
      <c r="G432" s="7">
        <v>1.0</v>
      </c>
      <c r="H432" s="17"/>
      <c r="I432" s="7">
        <v>0.0</v>
      </c>
      <c r="J432" s="7">
        <v>1.0</v>
      </c>
    </row>
    <row r="433">
      <c r="A433" s="7" t="s">
        <v>26</v>
      </c>
      <c r="B433" s="7" t="s">
        <v>702</v>
      </c>
      <c r="C433" s="7" t="s">
        <v>703</v>
      </c>
      <c r="D433" s="7" t="s">
        <v>716</v>
      </c>
      <c r="E433" s="7" t="s">
        <v>718</v>
      </c>
      <c r="F433" s="7">
        <v>100.0</v>
      </c>
      <c r="G433" s="7">
        <v>1.0</v>
      </c>
      <c r="H433" s="17"/>
      <c r="I433" s="7">
        <v>0.0</v>
      </c>
      <c r="J433" s="7">
        <v>1.0</v>
      </c>
    </row>
    <row r="434">
      <c r="A434" s="7" t="s">
        <v>26</v>
      </c>
      <c r="B434" s="7" t="s">
        <v>702</v>
      </c>
      <c r="C434" s="7" t="s">
        <v>703</v>
      </c>
      <c r="D434" s="7" t="s">
        <v>719</v>
      </c>
      <c r="E434" s="7" t="s">
        <v>720</v>
      </c>
      <c r="F434" s="7">
        <v>100.0</v>
      </c>
      <c r="G434" s="7">
        <v>1.0</v>
      </c>
      <c r="H434" s="17"/>
      <c r="I434" s="7">
        <v>0.0</v>
      </c>
      <c r="J434" s="7">
        <v>1.0</v>
      </c>
    </row>
    <row r="435">
      <c r="A435" s="7" t="s">
        <v>26</v>
      </c>
      <c r="B435" s="7" t="s">
        <v>702</v>
      </c>
      <c r="C435" s="7" t="s">
        <v>703</v>
      </c>
      <c r="D435" s="7" t="s">
        <v>719</v>
      </c>
      <c r="E435" s="7" t="s">
        <v>720</v>
      </c>
      <c r="F435" s="7">
        <v>100.0</v>
      </c>
      <c r="G435" s="7">
        <v>1.0</v>
      </c>
      <c r="H435" s="17"/>
      <c r="I435" s="7">
        <v>0.0</v>
      </c>
      <c r="J435" s="7">
        <v>1.0</v>
      </c>
    </row>
    <row r="436">
      <c r="A436" s="7" t="s">
        <v>26</v>
      </c>
      <c r="B436" s="7" t="s">
        <v>702</v>
      </c>
      <c r="C436" s="7" t="s">
        <v>703</v>
      </c>
      <c r="D436" s="7" t="s">
        <v>721</v>
      </c>
      <c r="E436" s="7" t="s">
        <v>722</v>
      </c>
      <c r="F436" s="7">
        <v>100.0</v>
      </c>
      <c r="G436" s="7">
        <v>1.0</v>
      </c>
      <c r="H436" s="17"/>
      <c r="I436" s="7">
        <v>0.0</v>
      </c>
      <c r="J436" s="7">
        <v>1.0</v>
      </c>
    </row>
    <row r="437">
      <c r="A437" s="7" t="s">
        <v>26</v>
      </c>
      <c r="B437" s="7" t="s">
        <v>702</v>
      </c>
      <c r="C437" s="7" t="s">
        <v>703</v>
      </c>
      <c r="D437" s="7" t="s">
        <v>721</v>
      </c>
      <c r="E437" s="7" t="s">
        <v>722</v>
      </c>
      <c r="F437" s="7">
        <v>100.0</v>
      </c>
      <c r="G437" s="7">
        <v>1.0</v>
      </c>
      <c r="H437" s="17"/>
      <c r="I437" s="7">
        <v>0.0</v>
      </c>
      <c r="J437" s="7">
        <v>1.0</v>
      </c>
    </row>
    <row r="438">
      <c r="A438" s="7" t="s">
        <v>26</v>
      </c>
      <c r="B438" s="7" t="s">
        <v>702</v>
      </c>
      <c r="C438" s="7" t="s">
        <v>703</v>
      </c>
      <c r="D438" s="7" t="s">
        <v>724</v>
      </c>
      <c r="E438" s="7" t="s">
        <v>402</v>
      </c>
      <c r="F438" s="7">
        <v>100.0</v>
      </c>
      <c r="G438" s="7">
        <v>1.0</v>
      </c>
      <c r="H438" s="17"/>
      <c r="I438" s="7">
        <v>0.0</v>
      </c>
      <c r="J438" s="7">
        <v>1.0</v>
      </c>
    </row>
    <row r="439">
      <c r="A439" s="7" t="s">
        <v>26</v>
      </c>
      <c r="B439" s="7" t="s">
        <v>702</v>
      </c>
      <c r="C439" s="7" t="s">
        <v>703</v>
      </c>
      <c r="D439" s="7" t="s">
        <v>724</v>
      </c>
      <c r="E439" s="7" t="s">
        <v>402</v>
      </c>
      <c r="F439" s="7">
        <v>100.0</v>
      </c>
      <c r="G439" s="7">
        <v>1.0</v>
      </c>
      <c r="H439" s="17"/>
      <c r="I439" s="7">
        <v>0.0</v>
      </c>
      <c r="J439" s="7">
        <v>1.0</v>
      </c>
    </row>
    <row r="440">
      <c r="A440" s="7" t="s">
        <v>26</v>
      </c>
      <c r="B440" s="7" t="s">
        <v>702</v>
      </c>
      <c r="C440" s="7" t="s">
        <v>703</v>
      </c>
      <c r="D440" s="7" t="s">
        <v>954</v>
      </c>
      <c r="E440" s="7" t="s">
        <v>955</v>
      </c>
      <c r="F440" s="7">
        <v>100.0</v>
      </c>
      <c r="G440" s="7">
        <v>1.0</v>
      </c>
      <c r="H440" s="17"/>
      <c r="I440" s="7">
        <v>0.0</v>
      </c>
      <c r="J440" s="7">
        <v>1.0</v>
      </c>
    </row>
    <row r="441">
      <c r="A441" s="7" t="s">
        <v>26</v>
      </c>
      <c r="B441" s="7" t="s">
        <v>702</v>
      </c>
      <c r="C441" s="7" t="s">
        <v>703</v>
      </c>
      <c r="D441" s="7" t="s">
        <v>956</v>
      </c>
      <c r="E441" s="7" t="s">
        <v>823</v>
      </c>
      <c r="F441" s="7">
        <v>100.0</v>
      </c>
      <c r="G441" s="7">
        <v>1.0</v>
      </c>
      <c r="H441" s="17"/>
      <c r="I441" s="7">
        <v>0.0</v>
      </c>
      <c r="J441" s="7">
        <v>1.0</v>
      </c>
    </row>
    <row r="442">
      <c r="A442" s="7" t="s">
        <v>26</v>
      </c>
      <c r="B442" s="7" t="s">
        <v>702</v>
      </c>
      <c r="C442" s="7" t="s">
        <v>703</v>
      </c>
      <c r="D442" s="7" t="s">
        <v>956</v>
      </c>
      <c r="E442" s="7" t="s">
        <v>823</v>
      </c>
      <c r="F442" s="7">
        <v>100.0</v>
      </c>
      <c r="G442" s="7">
        <v>1.0</v>
      </c>
      <c r="H442" s="17"/>
      <c r="I442" s="7">
        <v>0.0</v>
      </c>
      <c r="J442" s="7">
        <v>1.0</v>
      </c>
    </row>
    <row r="443">
      <c r="A443" s="7" t="s">
        <v>26</v>
      </c>
      <c r="B443" s="7" t="s">
        <v>702</v>
      </c>
      <c r="C443" s="7" t="s">
        <v>703</v>
      </c>
      <c r="D443" s="7" t="s">
        <v>957</v>
      </c>
      <c r="E443" s="7" t="s">
        <v>958</v>
      </c>
      <c r="F443" s="7">
        <v>100.0</v>
      </c>
      <c r="G443" s="7">
        <v>1.0</v>
      </c>
      <c r="H443" s="17"/>
      <c r="I443" s="7">
        <v>0.0</v>
      </c>
      <c r="J443" s="7">
        <v>1.0</v>
      </c>
    </row>
    <row r="444">
      <c r="A444" s="7" t="s">
        <v>26</v>
      </c>
      <c r="B444" s="7" t="s">
        <v>702</v>
      </c>
      <c r="C444" s="7" t="s">
        <v>703</v>
      </c>
      <c r="D444" s="7" t="s">
        <v>957</v>
      </c>
      <c r="E444" s="7" t="s">
        <v>958</v>
      </c>
      <c r="F444" s="7">
        <v>100.0</v>
      </c>
      <c r="G444" s="7">
        <v>1.0</v>
      </c>
      <c r="H444" s="17"/>
      <c r="I444" s="7">
        <v>0.0</v>
      </c>
      <c r="J444" s="7">
        <v>1.0</v>
      </c>
    </row>
    <row r="445">
      <c r="A445" s="7" t="s">
        <v>26</v>
      </c>
      <c r="B445" s="7" t="s">
        <v>702</v>
      </c>
      <c r="C445" s="7" t="s">
        <v>703</v>
      </c>
      <c r="D445" s="7" t="s">
        <v>959</v>
      </c>
      <c r="E445" s="7" t="s">
        <v>960</v>
      </c>
      <c r="F445" s="7">
        <v>100.0</v>
      </c>
      <c r="G445" s="7">
        <v>1.0</v>
      </c>
      <c r="H445" s="17"/>
      <c r="I445" s="7">
        <v>0.0</v>
      </c>
      <c r="J445" s="7">
        <v>1.0</v>
      </c>
    </row>
    <row r="446">
      <c r="A446" s="7" t="s">
        <v>26</v>
      </c>
      <c r="B446" s="7" t="s">
        <v>725</v>
      </c>
      <c r="C446" s="7" t="s">
        <v>739</v>
      </c>
      <c r="D446" s="7" t="s">
        <v>752</v>
      </c>
      <c r="E446" s="7" t="s">
        <v>961</v>
      </c>
      <c r="F446" s="7">
        <v>46.0</v>
      </c>
      <c r="G446" s="7">
        <v>13.0</v>
      </c>
      <c r="H446" s="17"/>
      <c r="I446" s="7">
        <v>14.0</v>
      </c>
      <c r="J446" s="7">
        <v>26.0</v>
      </c>
    </row>
    <row r="447">
      <c r="A447" s="7" t="s">
        <v>26</v>
      </c>
      <c r="B447" s="7" t="s">
        <v>725</v>
      </c>
      <c r="C447" s="7" t="s">
        <v>729</v>
      </c>
      <c r="D447" s="7" t="s">
        <v>730</v>
      </c>
      <c r="E447" s="7" t="s">
        <v>731</v>
      </c>
      <c r="F447" s="7">
        <v>55.0</v>
      </c>
      <c r="G447" s="7">
        <v>5.0</v>
      </c>
      <c r="H447" s="17"/>
      <c r="I447" s="7">
        <v>23.0</v>
      </c>
      <c r="J447" s="7">
        <v>12.0</v>
      </c>
    </row>
    <row r="448">
      <c r="A448" s="7" t="s">
        <v>26</v>
      </c>
      <c r="B448" s="7" t="s">
        <v>725</v>
      </c>
      <c r="C448" s="7" t="s">
        <v>729</v>
      </c>
      <c r="D448" s="7" t="s">
        <v>730</v>
      </c>
      <c r="E448" s="7" t="s">
        <v>731</v>
      </c>
      <c r="F448" s="7">
        <v>55.0</v>
      </c>
      <c r="G448" s="7">
        <v>5.0</v>
      </c>
      <c r="H448" s="17"/>
      <c r="I448" s="7">
        <v>23.0</v>
      </c>
      <c r="J448" s="7">
        <v>12.0</v>
      </c>
    </row>
    <row r="449">
      <c r="A449" s="7" t="s">
        <v>26</v>
      </c>
      <c r="B449" s="7" t="s">
        <v>725</v>
      </c>
      <c r="C449" s="7" t="s">
        <v>739</v>
      </c>
      <c r="D449" s="7" t="s">
        <v>752</v>
      </c>
      <c r="E449" s="7" t="s">
        <v>962</v>
      </c>
      <c r="F449" s="7">
        <v>68.0</v>
      </c>
      <c r="G449" s="7">
        <v>3.0</v>
      </c>
      <c r="H449" s="17"/>
      <c r="I449" s="7">
        <v>10.0</v>
      </c>
      <c r="J449" s="7">
        <v>5.0</v>
      </c>
    </row>
    <row r="450">
      <c r="A450" s="7" t="s">
        <v>26</v>
      </c>
      <c r="B450" s="7" t="s">
        <v>725</v>
      </c>
      <c r="C450" s="7" t="s">
        <v>739</v>
      </c>
      <c r="D450" s="7" t="s">
        <v>963</v>
      </c>
      <c r="E450" s="7" t="s">
        <v>964</v>
      </c>
      <c r="F450" s="7">
        <v>65.0</v>
      </c>
      <c r="G450" s="7">
        <v>3.0</v>
      </c>
      <c r="H450" s="17"/>
      <c r="I450" s="7">
        <v>9.0</v>
      </c>
      <c r="J450" s="7">
        <v>7.0</v>
      </c>
    </row>
    <row r="451">
      <c r="A451" s="7" t="s">
        <v>26</v>
      </c>
      <c r="B451" s="7" t="s">
        <v>725</v>
      </c>
      <c r="C451" s="7" t="s">
        <v>739</v>
      </c>
      <c r="D451" s="7" t="s">
        <v>963</v>
      </c>
      <c r="E451" s="7" t="s">
        <v>964</v>
      </c>
      <c r="F451" s="7">
        <v>65.0</v>
      </c>
      <c r="G451" s="7">
        <v>3.0</v>
      </c>
      <c r="H451" s="17"/>
      <c r="I451" s="7">
        <v>9.0</v>
      </c>
      <c r="J451" s="7">
        <v>7.0</v>
      </c>
    </row>
    <row r="452">
      <c r="A452" s="7" t="s">
        <v>26</v>
      </c>
      <c r="B452" s="7" t="s">
        <v>725</v>
      </c>
      <c r="C452" s="7" t="s">
        <v>739</v>
      </c>
      <c r="D452" s="7" t="s">
        <v>963</v>
      </c>
      <c r="E452" s="7" t="s">
        <v>965</v>
      </c>
      <c r="F452" s="7">
        <v>65.0</v>
      </c>
      <c r="G452" s="7">
        <v>3.0</v>
      </c>
      <c r="H452" s="17"/>
      <c r="I452" s="7">
        <v>9.0</v>
      </c>
      <c r="J452" s="7">
        <v>7.0</v>
      </c>
    </row>
    <row r="453">
      <c r="A453" s="7" t="s">
        <v>26</v>
      </c>
      <c r="B453" s="7" t="s">
        <v>725</v>
      </c>
      <c r="C453" s="7" t="s">
        <v>739</v>
      </c>
      <c r="D453" s="7" t="s">
        <v>963</v>
      </c>
      <c r="E453" s="7" t="s">
        <v>965</v>
      </c>
      <c r="F453" s="7">
        <v>65.0</v>
      </c>
      <c r="G453" s="7">
        <v>3.0</v>
      </c>
      <c r="H453" s="17"/>
      <c r="I453" s="7">
        <v>9.0</v>
      </c>
      <c r="J453" s="7">
        <v>7.0</v>
      </c>
    </row>
    <row r="454">
      <c r="A454" s="7" t="s">
        <v>26</v>
      </c>
      <c r="B454" s="7" t="s">
        <v>725</v>
      </c>
      <c r="C454" s="7" t="s">
        <v>729</v>
      </c>
      <c r="D454" s="7" t="s">
        <v>735</v>
      </c>
      <c r="E454" s="7" t="s">
        <v>736</v>
      </c>
      <c r="F454" s="7">
        <v>66.0</v>
      </c>
      <c r="G454" s="7">
        <v>3.0</v>
      </c>
      <c r="H454" s="17"/>
      <c r="I454" s="7">
        <v>16.0</v>
      </c>
      <c r="J454" s="7">
        <v>5.0</v>
      </c>
    </row>
    <row r="455">
      <c r="A455" s="7" t="s">
        <v>26</v>
      </c>
      <c r="B455" s="7" t="s">
        <v>725</v>
      </c>
      <c r="C455" s="7" t="s">
        <v>729</v>
      </c>
      <c r="D455" s="7" t="s">
        <v>735</v>
      </c>
      <c r="E455" s="7" t="s">
        <v>736</v>
      </c>
      <c r="F455" s="7">
        <v>65.0</v>
      </c>
      <c r="G455" s="7">
        <v>3.0</v>
      </c>
      <c r="H455" s="17"/>
      <c r="I455" s="7">
        <v>17.0</v>
      </c>
      <c r="J455" s="7">
        <v>5.0</v>
      </c>
    </row>
    <row r="456">
      <c r="A456" s="7" t="s">
        <v>26</v>
      </c>
      <c r="B456" s="7" t="s">
        <v>725</v>
      </c>
      <c r="C456" s="7" t="s">
        <v>966</v>
      </c>
      <c r="D456" s="7" t="s">
        <v>967</v>
      </c>
      <c r="E456" s="7" t="s">
        <v>968</v>
      </c>
      <c r="F456" s="7">
        <v>60.0</v>
      </c>
      <c r="G456" s="7">
        <v>3.0</v>
      </c>
      <c r="H456" s="17"/>
      <c r="I456" s="7">
        <v>11.0</v>
      </c>
      <c r="J456" s="7">
        <v>10.0</v>
      </c>
    </row>
    <row r="457">
      <c r="A457" s="7" t="s">
        <v>26</v>
      </c>
      <c r="B457" s="7" t="s">
        <v>725</v>
      </c>
      <c r="C457" s="7" t="s">
        <v>729</v>
      </c>
      <c r="D457" s="7" t="s">
        <v>735</v>
      </c>
      <c r="E457" s="7" t="s">
        <v>737</v>
      </c>
      <c r="F457" s="7">
        <v>59.0</v>
      </c>
      <c r="G457" s="7">
        <v>3.0</v>
      </c>
      <c r="H457" s="17"/>
      <c r="I457" s="7">
        <v>20.0</v>
      </c>
      <c r="J457" s="7">
        <v>8.0</v>
      </c>
    </row>
    <row r="458">
      <c r="A458" s="7" t="s">
        <v>26</v>
      </c>
      <c r="B458" s="7" t="s">
        <v>725</v>
      </c>
      <c r="C458" s="7" t="s">
        <v>729</v>
      </c>
      <c r="D458" s="7" t="s">
        <v>735</v>
      </c>
      <c r="E458" s="7" t="s">
        <v>737</v>
      </c>
      <c r="F458" s="7">
        <v>59.0</v>
      </c>
      <c r="G458" s="7">
        <v>3.0</v>
      </c>
      <c r="H458" s="17"/>
      <c r="I458" s="7">
        <v>20.0</v>
      </c>
      <c r="J458" s="7">
        <v>8.0</v>
      </c>
    </row>
    <row r="459">
      <c r="A459" s="7" t="s">
        <v>26</v>
      </c>
      <c r="B459" s="7" t="s">
        <v>725</v>
      </c>
      <c r="C459" s="105" t="s">
        <v>969</v>
      </c>
      <c r="D459" s="7" t="s">
        <v>970</v>
      </c>
      <c r="E459" s="7" t="s">
        <v>971</v>
      </c>
      <c r="F459" s="7">
        <v>57.0</v>
      </c>
      <c r="G459" s="7">
        <v>3.0</v>
      </c>
      <c r="H459" s="17"/>
      <c r="I459" s="7">
        <v>6.0</v>
      </c>
      <c r="J459" s="7">
        <v>15.0</v>
      </c>
    </row>
    <row r="460">
      <c r="A460" s="7" t="s">
        <v>26</v>
      </c>
      <c r="B460" s="7" t="s">
        <v>725</v>
      </c>
      <c r="C460" s="7" t="s">
        <v>972</v>
      </c>
      <c r="D460" s="7" t="s">
        <v>973</v>
      </c>
      <c r="E460" s="7" t="s">
        <v>974</v>
      </c>
      <c r="F460" s="7">
        <v>62.0</v>
      </c>
      <c r="G460" s="7">
        <v>2.0</v>
      </c>
      <c r="H460" s="17"/>
      <c r="I460" s="7">
        <v>9.0</v>
      </c>
      <c r="J460" s="7">
        <v>8.0</v>
      </c>
    </row>
    <row r="461">
      <c r="A461" s="7" t="s">
        <v>26</v>
      </c>
      <c r="B461" s="7" t="s">
        <v>725</v>
      </c>
      <c r="C461" s="7" t="s">
        <v>972</v>
      </c>
      <c r="D461" s="7" t="s">
        <v>975</v>
      </c>
      <c r="E461" s="7" t="s">
        <v>976</v>
      </c>
      <c r="F461" s="7">
        <v>62.0</v>
      </c>
      <c r="G461" s="7">
        <v>2.0</v>
      </c>
      <c r="H461" s="17"/>
      <c r="I461" s="7">
        <v>9.0</v>
      </c>
      <c r="J461" s="7">
        <v>8.0</v>
      </c>
    </row>
    <row r="462">
      <c r="A462" s="7" t="s">
        <v>26</v>
      </c>
      <c r="B462" s="7" t="s">
        <v>725</v>
      </c>
      <c r="C462" s="7" t="s">
        <v>739</v>
      </c>
      <c r="D462" s="7" t="s">
        <v>752</v>
      </c>
      <c r="E462" s="7" t="s">
        <v>977</v>
      </c>
      <c r="F462" s="7">
        <v>69.0</v>
      </c>
      <c r="G462" s="7">
        <v>2.0</v>
      </c>
      <c r="H462" s="17"/>
      <c r="I462" s="7">
        <v>10.0</v>
      </c>
      <c r="J462" s="7">
        <v>5.0</v>
      </c>
    </row>
    <row r="463">
      <c r="A463" s="7" t="s">
        <v>26</v>
      </c>
      <c r="B463" s="7" t="s">
        <v>725</v>
      </c>
      <c r="C463" s="7" t="s">
        <v>729</v>
      </c>
      <c r="D463" s="7" t="s">
        <v>730</v>
      </c>
      <c r="E463" s="7" t="s">
        <v>738</v>
      </c>
      <c r="F463" s="7">
        <v>100.0</v>
      </c>
      <c r="G463" s="7">
        <v>1.0</v>
      </c>
      <c r="H463" s="17"/>
      <c r="I463" s="7">
        <v>0.0</v>
      </c>
      <c r="J463" s="7">
        <v>1.0</v>
      </c>
    </row>
    <row r="464">
      <c r="A464" s="7" t="s">
        <v>26</v>
      </c>
      <c r="B464" s="7" t="s">
        <v>725</v>
      </c>
      <c r="C464" s="7" t="s">
        <v>729</v>
      </c>
      <c r="D464" s="7" t="s">
        <v>730</v>
      </c>
      <c r="E464" s="7" t="s">
        <v>738</v>
      </c>
      <c r="F464" s="7">
        <v>100.0</v>
      </c>
      <c r="G464" s="7">
        <v>1.0</v>
      </c>
      <c r="H464" s="17"/>
      <c r="I464" s="7">
        <v>0.0</v>
      </c>
      <c r="J464" s="7">
        <v>1.0</v>
      </c>
    </row>
    <row r="465">
      <c r="A465" s="7" t="s">
        <v>26</v>
      </c>
      <c r="B465" s="7" t="s">
        <v>725</v>
      </c>
      <c r="C465" s="7" t="s">
        <v>739</v>
      </c>
      <c r="D465" s="7" t="s">
        <v>740</v>
      </c>
      <c r="E465" s="7" t="s">
        <v>741</v>
      </c>
      <c r="F465" s="7">
        <v>100.0</v>
      </c>
      <c r="G465" s="7">
        <v>1.0</v>
      </c>
      <c r="H465" s="17"/>
      <c r="I465" s="7">
        <v>0.0</v>
      </c>
      <c r="J465" s="7">
        <v>1.0</v>
      </c>
    </row>
    <row r="466">
      <c r="A466" s="7" t="s">
        <v>26</v>
      </c>
      <c r="B466" s="7" t="s">
        <v>725</v>
      </c>
      <c r="C466" s="7" t="s">
        <v>739</v>
      </c>
      <c r="D466" s="7" t="s">
        <v>740</v>
      </c>
      <c r="E466" s="7" t="s">
        <v>741</v>
      </c>
      <c r="F466" s="7">
        <v>100.0</v>
      </c>
      <c r="G466" s="7">
        <v>1.0</v>
      </c>
      <c r="H466" s="17"/>
      <c r="I466" s="7">
        <v>0.0</v>
      </c>
      <c r="J466" s="7">
        <v>1.0</v>
      </c>
    </row>
    <row r="467">
      <c r="A467" s="7" t="s">
        <v>26</v>
      </c>
      <c r="B467" s="7" t="s">
        <v>725</v>
      </c>
      <c r="C467" s="7" t="s">
        <v>729</v>
      </c>
      <c r="D467" s="7" t="s">
        <v>978</v>
      </c>
      <c r="E467" s="7" t="s">
        <v>979</v>
      </c>
      <c r="F467" s="7">
        <v>100.0</v>
      </c>
      <c r="G467" s="7">
        <v>1.0</v>
      </c>
      <c r="H467" s="17"/>
      <c r="I467" s="7">
        <v>0.0</v>
      </c>
      <c r="J467" s="7">
        <v>1.0</v>
      </c>
    </row>
    <row r="468">
      <c r="A468" s="7" t="s">
        <v>26</v>
      </c>
      <c r="B468" s="7" t="s">
        <v>725</v>
      </c>
      <c r="C468" s="7" t="s">
        <v>739</v>
      </c>
      <c r="D468" s="7" t="s">
        <v>748</v>
      </c>
      <c r="E468" s="7" t="s">
        <v>749</v>
      </c>
      <c r="F468" s="7">
        <v>100.0</v>
      </c>
      <c r="G468" s="7">
        <v>1.0</v>
      </c>
      <c r="H468" s="17"/>
      <c r="I468" s="7">
        <v>0.0</v>
      </c>
      <c r="J468" s="7">
        <v>1.0</v>
      </c>
    </row>
    <row r="469">
      <c r="A469" s="7" t="s">
        <v>26</v>
      </c>
      <c r="B469" s="7" t="s">
        <v>725</v>
      </c>
      <c r="C469" s="7" t="s">
        <v>739</v>
      </c>
      <c r="D469" s="7" t="s">
        <v>748</v>
      </c>
      <c r="E469" s="7" t="s">
        <v>749</v>
      </c>
      <c r="F469" s="7">
        <v>100.0</v>
      </c>
      <c r="G469" s="7">
        <v>1.0</v>
      </c>
      <c r="H469" s="17"/>
      <c r="I469" s="7">
        <v>0.0</v>
      </c>
      <c r="J469" s="7">
        <v>1.0</v>
      </c>
    </row>
    <row r="470">
      <c r="A470" s="7" t="s">
        <v>26</v>
      </c>
      <c r="B470" s="7" t="s">
        <v>725</v>
      </c>
      <c r="C470" s="7" t="s">
        <v>739</v>
      </c>
      <c r="D470" s="7" t="s">
        <v>748</v>
      </c>
      <c r="E470" s="7" t="s">
        <v>751</v>
      </c>
      <c r="F470" s="7">
        <v>82.0</v>
      </c>
      <c r="G470" s="7">
        <v>1.0</v>
      </c>
      <c r="H470" s="17"/>
      <c r="I470" s="7">
        <v>6.0</v>
      </c>
      <c r="J470" s="7">
        <v>2.0</v>
      </c>
    </row>
    <row r="471">
      <c r="A471" s="7" t="s">
        <v>26</v>
      </c>
      <c r="B471" s="7" t="s">
        <v>725</v>
      </c>
      <c r="C471" s="7" t="s">
        <v>739</v>
      </c>
      <c r="D471" s="7" t="s">
        <v>748</v>
      </c>
      <c r="E471" s="7" t="s">
        <v>751</v>
      </c>
      <c r="F471" s="7">
        <v>82.0</v>
      </c>
      <c r="G471" s="7">
        <v>1.0</v>
      </c>
      <c r="H471" s="17"/>
      <c r="I471" s="7">
        <v>6.0</v>
      </c>
      <c r="J471" s="7">
        <v>2.0</v>
      </c>
    </row>
    <row r="472">
      <c r="A472" s="7" t="s">
        <v>26</v>
      </c>
      <c r="B472" s="7" t="s">
        <v>725</v>
      </c>
      <c r="C472" s="7" t="s">
        <v>729</v>
      </c>
      <c r="D472" s="7" t="s">
        <v>978</v>
      </c>
      <c r="E472" s="7" t="s">
        <v>980</v>
      </c>
      <c r="F472" s="7">
        <v>100.0</v>
      </c>
      <c r="G472" s="7">
        <v>1.0</v>
      </c>
      <c r="H472" s="17"/>
      <c r="I472" s="7">
        <v>1.0</v>
      </c>
      <c r="J472" s="7">
        <v>0.0</v>
      </c>
    </row>
    <row r="473">
      <c r="A473" s="7" t="s">
        <v>26</v>
      </c>
      <c r="B473" s="7" t="s">
        <v>725</v>
      </c>
      <c r="C473" s="7" t="s">
        <v>739</v>
      </c>
      <c r="D473" s="7" t="s">
        <v>752</v>
      </c>
      <c r="E473" s="7" t="s">
        <v>982</v>
      </c>
      <c r="F473" s="7">
        <v>74.0</v>
      </c>
      <c r="G473" s="7">
        <v>1.0</v>
      </c>
      <c r="H473" s="17"/>
      <c r="I473" s="7">
        <v>5.0</v>
      </c>
      <c r="J473" s="7">
        <v>4.0</v>
      </c>
    </row>
    <row r="474">
      <c r="A474" s="7" t="s">
        <v>26</v>
      </c>
      <c r="B474" s="7" t="s">
        <v>725</v>
      </c>
      <c r="C474" s="7" t="s">
        <v>739</v>
      </c>
      <c r="D474" s="7" t="s">
        <v>752</v>
      </c>
      <c r="E474" s="7" t="s">
        <v>983</v>
      </c>
      <c r="F474" s="7">
        <v>73.0</v>
      </c>
      <c r="G474" s="7">
        <v>1.0</v>
      </c>
      <c r="H474" s="17"/>
      <c r="I474" s="7">
        <v>7.0</v>
      </c>
      <c r="J474" s="7">
        <v>4.0</v>
      </c>
    </row>
    <row r="475">
      <c r="A475" s="7" t="s">
        <v>26</v>
      </c>
      <c r="B475" s="7" t="s">
        <v>725</v>
      </c>
      <c r="C475" s="7" t="s">
        <v>739</v>
      </c>
      <c r="D475" s="7" t="s">
        <v>752</v>
      </c>
      <c r="E475" s="7" t="s">
        <v>753</v>
      </c>
      <c r="F475" s="7">
        <v>100.0</v>
      </c>
      <c r="G475" s="7">
        <v>1.0</v>
      </c>
      <c r="H475" s="17"/>
      <c r="I475" s="7">
        <v>1.0</v>
      </c>
      <c r="J475" s="7">
        <v>0.0</v>
      </c>
    </row>
    <row r="476">
      <c r="A476" s="7" t="s">
        <v>26</v>
      </c>
      <c r="B476" s="7" t="s">
        <v>725</v>
      </c>
      <c r="C476" s="7" t="s">
        <v>739</v>
      </c>
      <c r="D476" s="7" t="s">
        <v>752</v>
      </c>
      <c r="E476" s="7" t="s">
        <v>755</v>
      </c>
      <c r="F476" s="7">
        <v>71.0</v>
      </c>
      <c r="G476" s="7">
        <v>1.0</v>
      </c>
      <c r="H476" s="17"/>
      <c r="I476" s="7">
        <v>7.0</v>
      </c>
      <c r="J476" s="7">
        <v>5.0</v>
      </c>
    </row>
    <row r="477">
      <c r="A477" s="7" t="s">
        <v>26</v>
      </c>
      <c r="B477" s="7" t="s">
        <v>725</v>
      </c>
      <c r="C477" s="7" t="s">
        <v>739</v>
      </c>
      <c r="D477" s="7" t="s">
        <v>752</v>
      </c>
      <c r="E477" s="7" t="s">
        <v>755</v>
      </c>
      <c r="F477" s="7">
        <v>71.0</v>
      </c>
      <c r="G477" s="7">
        <v>1.0</v>
      </c>
      <c r="H477" s="17"/>
      <c r="I477" s="7">
        <v>7.0</v>
      </c>
      <c r="J477" s="7">
        <v>5.0</v>
      </c>
    </row>
    <row r="478">
      <c r="A478" s="7" t="s">
        <v>26</v>
      </c>
      <c r="B478" s="7" t="s">
        <v>725</v>
      </c>
      <c r="C478" s="7" t="s">
        <v>739</v>
      </c>
      <c r="D478" s="7" t="s">
        <v>963</v>
      </c>
      <c r="E478" s="7" t="s">
        <v>985</v>
      </c>
      <c r="F478" s="7">
        <v>69.0</v>
      </c>
      <c r="G478" s="7">
        <v>1.0</v>
      </c>
      <c r="H478" s="17"/>
      <c r="I478" s="7">
        <v>7.0</v>
      </c>
      <c r="J478" s="7">
        <v>6.0</v>
      </c>
    </row>
    <row r="479">
      <c r="A479" s="7" t="s">
        <v>26</v>
      </c>
      <c r="B479" s="7" t="s">
        <v>725</v>
      </c>
      <c r="C479" s="7" t="s">
        <v>739</v>
      </c>
      <c r="D479" s="7" t="s">
        <v>963</v>
      </c>
      <c r="E479" s="7" t="s">
        <v>985</v>
      </c>
      <c r="F479" s="7">
        <v>69.0</v>
      </c>
      <c r="G479" s="7">
        <v>1.0</v>
      </c>
      <c r="H479" s="17"/>
      <c r="I479" s="7">
        <v>7.0</v>
      </c>
      <c r="J479" s="7">
        <v>6.0</v>
      </c>
    </row>
    <row r="480">
      <c r="A480" s="7" t="s">
        <v>26</v>
      </c>
      <c r="B480" s="7" t="s">
        <v>725</v>
      </c>
      <c r="C480" s="7" t="s">
        <v>739</v>
      </c>
      <c r="D480" s="7" t="s">
        <v>756</v>
      </c>
      <c r="E480" s="7" t="s">
        <v>757</v>
      </c>
      <c r="F480" s="7">
        <v>100.0</v>
      </c>
      <c r="G480" s="7">
        <v>1.0</v>
      </c>
      <c r="H480" s="17"/>
      <c r="I480" s="7">
        <v>1.0</v>
      </c>
      <c r="J480" s="7">
        <v>0.0</v>
      </c>
    </row>
    <row r="481">
      <c r="A481" s="7" t="s">
        <v>26</v>
      </c>
      <c r="B481" s="7" t="s">
        <v>725</v>
      </c>
      <c r="C481" s="7" t="s">
        <v>739</v>
      </c>
      <c r="D481" s="7" t="s">
        <v>756</v>
      </c>
      <c r="E481" s="7" t="s">
        <v>758</v>
      </c>
      <c r="F481" s="7">
        <v>100.0</v>
      </c>
      <c r="G481" s="7">
        <v>1.0</v>
      </c>
      <c r="H481" s="17"/>
      <c r="I481" s="7">
        <v>1.0</v>
      </c>
      <c r="J481" s="7">
        <v>0.0</v>
      </c>
    </row>
    <row r="482">
      <c r="A482" s="7" t="s">
        <v>26</v>
      </c>
      <c r="B482" s="7" t="s">
        <v>725</v>
      </c>
      <c r="C482" s="7" t="s">
        <v>739</v>
      </c>
      <c r="D482" s="7" t="s">
        <v>759</v>
      </c>
      <c r="E482" s="7" t="s">
        <v>760</v>
      </c>
      <c r="F482" s="7">
        <v>100.0</v>
      </c>
      <c r="G482" s="7">
        <v>1.0</v>
      </c>
      <c r="H482" s="17"/>
      <c r="I482" s="7">
        <v>1.0</v>
      </c>
      <c r="J482" s="7">
        <v>0.0</v>
      </c>
    </row>
    <row r="483">
      <c r="A483" s="7" t="s">
        <v>26</v>
      </c>
      <c r="B483" s="7" t="s">
        <v>725</v>
      </c>
      <c r="C483" s="7" t="s">
        <v>739</v>
      </c>
      <c r="D483" s="7" t="s">
        <v>759</v>
      </c>
      <c r="E483" s="7" t="s">
        <v>762</v>
      </c>
      <c r="F483" s="7">
        <v>100.0</v>
      </c>
      <c r="G483" s="7">
        <v>1.0</v>
      </c>
      <c r="H483" s="17"/>
      <c r="I483" s="7">
        <v>1.0</v>
      </c>
      <c r="J483" s="7">
        <v>0.0</v>
      </c>
    </row>
    <row r="484">
      <c r="A484" s="7" t="s">
        <v>26</v>
      </c>
      <c r="B484" s="7" t="s">
        <v>725</v>
      </c>
      <c r="C484" s="7" t="s">
        <v>729</v>
      </c>
      <c r="D484" s="7" t="s">
        <v>986</v>
      </c>
      <c r="E484" s="7" t="s">
        <v>987</v>
      </c>
      <c r="F484" s="7">
        <v>66.0</v>
      </c>
      <c r="G484" s="7">
        <v>1.0</v>
      </c>
      <c r="H484" s="17"/>
      <c r="I484" s="7">
        <v>8.0</v>
      </c>
      <c r="J484" s="7">
        <v>6.0</v>
      </c>
    </row>
    <row r="485">
      <c r="A485" s="7" t="s">
        <v>26</v>
      </c>
      <c r="B485" s="7" t="s">
        <v>725</v>
      </c>
      <c r="C485" s="7" t="s">
        <v>729</v>
      </c>
      <c r="D485" s="7" t="s">
        <v>986</v>
      </c>
      <c r="E485" s="7" t="s">
        <v>987</v>
      </c>
      <c r="F485" s="7">
        <v>66.0</v>
      </c>
      <c r="G485" s="7">
        <v>1.0</v>
      </c>
      <c r="H485" s="17"/>
      <c r="I485" s="7">
        <v>8.0</v>
      </c>
      <c r="J485" s="7">
        <v>6.0</v>
      </c>
    </row>
    <row r="486">
      <c r="A486" s="7" t="s">
        <v>26</v>
      </c>
      <c r="B486" s="7" t="s">
        <v>725</v>
      </c>
      <c r="C486" s="7" t="s">
        <v>729</v>
      </c>
      <c r="D486" s="7" t="s">
        <v>986</v>
      </c>
      <c r="E486" s="7" t="s">
        <v>988</v>
      </c>
      <c r="F486" s="7">
        <v>66.0</v>
      </c>
      <c r="G486" s="7">
        <v>1.0</v>
      </c>
      <c r="H486" s="17"/>
      <c r="I486" s="7">
        <v>8.0</v>
      </c>
      <c r="J486" s="7">
        <v>6.0</v>
      </c>
    </row>
    <row r="487">
      <c r="A487" s="7" t="s">
        <v>26</v>
      </c>
      <c r="B487" s="7" t="s">
        <v>725</v>
      </c>
      <c r="C487" s="7" t="s">
        <v>729</v>
      </c>
      <c r="D487" s="7" t="s">
        <v>986</v>
      </c>
      <c r="E487" s="7" t="s">
        <v>988</v>
      </c>
      <c r="F487" s="7">
        <v>66.0</v>
      </c>
      <c r="G487" s="7">
        <v>1.0</v>
      </c>
      <c r="H487" s="17"/>
      <c r="I487" s="7">
        <v>8.0</v>
      </c>
      <c r="J487" s="7">
        <v>6.0</v>
      </c>
    </row>
    <row r="488">
      <c r="A488" s="7" t="s">
        <v>26</v>
      </c>
      <c r="B488" s="7" t="s">
        <v>725</v>
      </c>
      <c r="C488" s="7" t="s">
        <v>729</v>
      </c>
      <c r="D488" s="7" t="s">
        <v>735</v>
      </c>
      <c r="E488" s="7" t="s">
        <v>763</v>
      </c>
      <c r="F488" s="7">
        <v>69.0</v>
      </c>
      <c r="G488" s="7">
        <v>1.0</v>
      </c>
      <c r="H488" s="17"/>
      <c r="I488" s="7">
        <v>5.0</v>
      </c>
      <c r="J488" s="7">
        <v>3.0</v>
      </c>
    </row>
    <row r="489">
      <c r="A489" s="7" t="s">
        <v>26</v>
      </c>
      <c r="B489" s="7" t="s">
        <v>725</v>
      </c>
      <c r="C489" s="7" t="s">
        <v>729</v>
      </c>
      <c r="D489" s="7" t="s">
        <v>735</v>
      </c>
      <c r="E489" s="7" t="s">
        <v>763</v>
      </c>
      <c r="F489" s="7">
        <v>69.0</v>
      </c>
      <c r="G489" s="7">
        <v>1.0</v>
      </c>
      <c r="H489" s="17"/>
      <c r="I489" s="7">
        <v>5.0</v>
      </c>
      <c r="J489" s="7">
        <v>3.0</v>
      </c>
    </row>
    <row r="490">
      <c r="A490" s="7" t="s">
        <v>26</v>
      </c>
      <c r="B490" s="7" t="s">
        <v>725</v>
      </c>
      <c r="C490" s="7" t="s">
        <v>966</v>
      </c>
      <c r="D490" s="7" t="s">
        <v>967</v>
      </c>
      <c r="E490" s="7" t="s">
        <v>989</v>
      </c>
      <c r="F490" s="7">
        <v>71.0</v>
      </c>
      <c r="G490" s="7">
        <v>1.0</v>
      </c>
      <c r="H490" s="17"/>
      <c r="I490" s="7">
        <v>9.0</v>
      </c>
      <c r="J490" s="7">
        <v>4.0</v>
      </c>
    </row>
    <row r="491">
      <c r="A491" s="7" t="s">
        <v>26</v>
      </c>
      <c r="B491" s="7" t="s">
        <v>725</v>
      </c>
      <c r="C491" s="7" t="s">
        <v>966</v>
      </c>
      <c r="D491" s="7" t="s">
        <v>967</v>
      </c>
      <c r="E491" s="7" t="s">
        <v>990</v>
      </c>
      <c r="F491" s="7">
        <v>75.0</v>
      </c>
      <c r="G491" s="7">
        <v>1.0</v>
      </c>
      <c r="H491" s="17"/>
      <c r="I491" s="7">
        <v>5.0</v>
      </c>
      <c r="J491" s="7">
        <v>3.0</v>
      </c>
    </row>
    <row r="492">
      <c r="A492" s="7" t="s">
        <v>26</v>
      </c>
      <c r="B492" s="7" t="s">
        <v>725</v>
      </c>
      <c r="C492" s="7" t="s">
        <v>729</v>
      </c>
      <c r="D492" s="7" t="s">
        <v>735</v>
      </c>
      <c r="E492" s="7" t="s">
        <v>991</v>
      </c>
      <c r="F492" s="7">
        <v>63.0</v>
      </c>
      <c r="G492" s="7">
        <v>1.0</v>
      </c>
      <c r="H492" s="17"/>
      <c r="I492" s="7">
        <v>11.0</v>
      </c>
      <c r="J492" s="7">
        <v>7.0</v>
      </c>
    </row>
    <row r="493">
      <c r="A493" s="7" t="s">
        <v>26</v>
      </c>
      <c r="B493" s="7" t="s">
        <v>725</v>
      </c>
      <c r="C493" s="7" t="s">
        <v>729</v>
      </c>
      <c r="D493" s="7" t="s">
        <v>735</v>
      </c>
      <c r="E493" s="7" t="s">
        <v>991</v>
      </c>
      <c r="F493" s="7">
        <v>63.0</v>
      </c>
      <c r="G493" s="7">
        <v>1.0</v>
      </c>
      <c r="H493" s="17"/>
      <c r="I493" s="7">
        <v>11.0</v>
      </c>
      <c r="J493" s="7">
        <v>7.0</v>
      </c>
    </row>
    <row r="494">
      <c r="A494" s="7" t="s">
        <v>26</v>
      </c>
      <c r="B494" s="7" t="s">
        <v>725</v>
      </c>
      <c r="C494" s="7" t="s">
        <v>966</v>
      </c>
      <c r="D494" s="7" t="s">
        <v>967</v>
      </c>
      <c r="E494" s="7" t="s">
        <v>992</v>
      </c>
      <c r="F494" s="7">
        <v>66.0</v>
      </c>
      <c r="G494" s="7">
        <v>1.0</v>
      </c>
      <c r="H494" s="17"/>
      <c r="I494" s="7">
        <v>3.0</v>
      </c>
      <c r="J494" s="7">
        <v>4.0</v>
      </c>
    </row>
    <row r="495">
      <c r="A495" s="7" t="s">
        <v>26</v>
      </c>
      <c r="B495" s="7" t="s">
        <v>725</v>
      </c>
      <c r="C495" s="7" t="s">
        <v>739</v>
      </c>
      <c r="D495" s="7" t="s">
        <v>752</v>
      </c>
      <c r="E495" s="7" t="s">
        <v>764</v>
      </c>
      <c r="F495" s="7">
        <v>100.0</v>
      </c>
      <c r="G495" s="7">
        <v>1.0</v>
      </c>
      <c r="H495" s="17"/>
      <c r="I495" s="7">
        <v>0.0</v>
      </c>
      <c r="J495" s="7">
        <v>1.0</v>
      </c>
    </row>
    <row r="496">
      <c r="A496" s="7" t="s">
        <v>26</v>
      </c>
      <c r="B496" s="7" t="s">
        <v>725</v>
      </c>
      <c r="C496" s="7" t="s">
        <v>739</v>
      </c>
      <c r="D496" s="7" t="s">
        <v>752</v>
      </c>
      <c r="E496" s="7" t="s">
        <v>764</v>
      </c>
      <c r="F496" s="7">
        <v>100.0</v>
      </c>
      <c r="G496" s="7">
        <v>1.0</v>
      </c>
      <c r="H496" s="17"/>
      <c r="I496" s="7">
        <v>0.0</v>
      </c>
      <c r="J496" s="7">
        <v>1.0</v>
      </c>
    </row>
    <row r="497">
      <c r="A497" s="7" t="s">
        <v>26</v>
      </c>
      <c r="B497" s="7" t="s">
        <v>725</v>
      </c>
      <c r="C497" s="7" t="s">
        <v>729</v>
      </c>
      <c r="D497" s="7" t="s">
        <v>986</v>
      </c>
      <c r="E497" s="7" t="s">
        <v>994</v>
      </c>
      <c r="F497" s="7">
        <v>76.0</v>
      </c>
      <c r="G497" s="7">
        <v>1.0</v>
      </c>
      <c r="H497" s="17"/>
      <c r="I497" s="7">
        <v>3.0</v>
      </c>
      <c r="J497" s="7">
        <v>2.0</v>
      </c>
    </row>
    <row r="498">
      <c r="A498" s="7" t="s">
        <v>26</v>
      </c>
      <c r="B498" s="7" t="s">
        <v>725</v>
      </c>
      <c r="C498" s="7" t="s">
        <v>729</v>
      </c>
      <c r="D498" s="7" t="s">
        <v>986</v>
      </c>
      <c r="E498" s="7" t="s">
        <v>994</v>
      </c>
      <c r="F498" s="7">
        <v>76.0</v>
      </c>
      <c r="G498" s="7">
        <v>1.0</v>
      </c>
      <c r="H498" s="17"/>
      <c r="I498" s="7">
        <v>3.0</v>
      </c>
      <c r="J498" s="7">
        <v>2.0</v>
      </c>
    </row>
    <row r="499">
      <c r="A499" s="7" t="s">
        <v>26</v>
      </c>
      <c r="B499" s="7" t="s">
        <v>725</v>
      </c>
      <c r="C499" s="7" t="s">
        <v>739</v>
      </c>
      <c r="D499" s="7" t="s">
        <v>963</v>
      </c>
      <c r="E499" s="7" t="s">
        <v>995</v>
      </c>
      <c r="F499" s="7">
        <v>100.0</v>
      </c>
      <c r="G499" s="7">
        <v>1.0</v>
      </c>
      <c r="H499" s="17"/>
      <c r="I499" s="7">
        <v>0.0</v>
      </c>
      <c r="J499" s="7">
        <v>1.0</v>
      </c>
    </row>
    <row r="500">
      <c r="A500" s="7" t="s">
        <v>26</v>
      </c>
      <c r="B500" s="7" t="s">
        <v>725</v>
      </c>
      <c r="C500" s="7" t="s">
        <v>739</v>
      </c>
      <c r="D500" s="7" t="s">
        <v>963</v>
      </c>
      <c r="E500" s="7" t="s">
        <v>995</v>
      </c>
      <c r="F500" s="7">
        <v>100.0</v>
      </c>
      <c r="G500" s="7">
        <v>1.0</v>
      </c>
      <c r="H500" s="17"/>
      <c r="I500" s="7">
        <v>0.0</v>
      </c>
      <c r="J500" s="7">
        <v>1.0</v>
      </c>
    </row>
    <row r="501">
      <c r="A501" s="7" t="s">
        <v>26</v>
      </c>
      <c r="B501" s="7" t="s">
        <v>725</v>
      </c>
      <c r="C501" s="7" t="s">
        <v>972</v>
      </c>
      <c r="D501" s="7" t="s">
        <v>973</v>
      </c>
      <c r="E501" s="7" t="s">
        <v>996</v>
      </c>
      <c r="F501" s="7">
        <v>100.0</v>
      </c>
      <c r="G501" s="7">
        <v>1.0</v>
      </c>
      <c r="H501" s="17"/>
      <c r="I501" s="7">
        <v>0.0</v>
      </c>
      <c r="J501" s="7">
        <v>1.0</v>
      </c>
    </row>
    <row r="502">
      <c r="A502" s="7" t="s">
        <v>26</v>
      </c>
      <c r="B502" s="7" t="s">
        <v>725</v>
      </c>
      <c r="C502" s="105" t="s">
        <v>969</v>
      </c>
      <c r="D502" s="7" t="s">
        <v>970</v>
      </c>
      <c r="E502" s="7" t="s">
        <v>997</v>
      </c>
      <c r="F502" s="7">
        <v>100.0</v>
      </c>
      <c r="G502" s="7">
        <v>1.0</v>
      </c>
      <c r="H502" s="17"/>
      <c r="I502" s="7">
        <v>0.0</v>
      </c>
      <c r="J502" s="7">
        <v>1.0</v>
      </c>
    </row>
    <row r="503">
      <c r="A503" s="7" t="s">
        <v>26</v>
      </c>
      <c r="B503" s="7" t="s">
        <v>725</v>
      </c>
      <c r="C503" s="7" t="s">
        <v>739</v>
      </c>
      <c r="D503" s="7" t="s">
        <v>756</v>
      </c>
      <c r="E503" s="7" t="s">
        <v>769</v>
      </c>
      <c r="F503" s="7">
        <v>100.0</v>
      </c>
      <c r="G503" s="7">
        <v>1.0</v>
      </c>
      <c r="H503" s="17"/>
      <c r="I503" s="7">
        <v>0.0</v>
      </c>
      <c r="J503" s="7">
        <v>1.0</v>
      </c>
    </row>
    <row r="504">
      <c r="A504" s="7" t="s">
        <v>26</v>
      </c>
      <c r="B504" s="7" t="s">
        <v>725</v>
      </c>
      <c r="C504" s="7" t="s">
        <v>739</v>
      </c>
      <c r="D504" s="7" t="s">
        <v>748</v>
      </c>
      <c r="E504" s="7" t="s">
        <v>771</v>
      </c>
      <c r="F504" s="7">
        <v>75.0</v>
      </c>
      <c r="G504" s="7">
        <v>1.0</v>
      </c>
      <c r="H504" s="17"/>
      <c r="I504" s="7">
        <v>4.0</v>
      </c>
      <c r="J504" s="7">
        <v>2.0</v>
      </c>
    </row>
    <row r="505">
      <c r="A505" s="7" t="s">
        <v>26</v>
      </c>
      <c r="B505" s="7" t="s">
        <v>725</v>
      </c>
      <c r="C505" s="7" t="s">
        <v>739</v>
      </c>
      <c r="D505" s="7" t="s">
        <v>748</v>
      </c>
      <c r="E505" s="7" t="s">
        <v>771</v>
      </c>
      <c r="F505" s="7">
        <v>75.0</v>
      </c>
      <c r="G505" s="7">
        <v>1.0</v>
      </c>
      <c r="H505" s="17"/>
      <c r="I505" s="7">
        <v>4.0</v>
      </c>
      <c r="J505" s="7">
        <v>2.0</v>
      </c>
    </row>
    <row r="506">
      <c r="A506" s="7" t="s">
        <v>26</v>
      </c>
      <c r="B506" s="7" t="s">
        <v>725</v>
      </c>
      <c r="C506" s="7" t="s">
        <v>739</v>
      </c>
      <c r="D506" s="7" t="s">
        <v>752</v>
      </c>
      <c r="E506" s="7" t="s">
        <v>781</v>
      </c>
      <c r="F506" s="7">
        <v>100.0</v>
      </c>
      <c r="G506" s="7">
        <v>1.0</v>
      </c>
      <c r="H506" s="17"/>
      <c r="I506" s="7">
        <v>1.0</v>
      </c>
      <c r="J506" s="7">
        <v>0.0</v>
      </c>
    </row>
    <row r="507">
      <c r="A507" s="7" t="s">
        <v>26</v>
      </c>
      <c r="B507" s="7" t="s">
        <v>725</v>
      </c>
      <c r="C507" s="7" t="s">
        <v>729</v>
      </c>
      <c r="D507" s="7" t="s">
        <v>735</v>
      </c>
      <c r="E507" s="7" t="s">
        <v>998</v>
      </c>
      <c r="F507" s="7">
        <v>72.0</v>
      </c>
      <c r="G507" s="7">
        <v>1.0</v>
      </c>
      <c r="H507" s="17"/>
      <c r="I507" s="7">
        <v>7.0</v>
      </c>
      <c r="J507" s="7">
        <v>3.0</v>
      </c>
    </row>
    <row r="508">
      <c r="A508" s="7" t="s">
        <v>26</v>
      </c>
      <c r="B508" s="7" t="s">
        <v>725</v>
      </c>
      <c r="C508" s="7" t="s">
        <v>739</v>
      </c>
      <c r="D508" s="7" t="s">
        <v>752</v>
      </c>
      <c r="E508" s="7" t="s">
        <v>782</v>
      </c>
      <c r="F508" s="7">
        <v>100.0</v>
      </c>
      <c r="G508" s="7">
        <v>1.0</v>
      </c>
      <c r="H508" s="17"/>
      <c r="I508" s="7">
        <v>1.0</v>
      </c>
      <c r="J508" s="7">
        <v>0.0</v>
      </c>
    </row>
    <row r="509">
      <c r="A509" s="7" t="s">
        <v>26</v>
      </c>
      <c r="B509" s="7" t="s">
        <v>725</v>
      </c>
      <c r="C509" s="7" t="s">
        <v>972</v>
      </c>
      <c r="D509" s="7" t="s">
        <v>975</v>
      </c>
      <c r="E509" s="7" t="s">
        <v>1000</v>
      </c>
      <c r="F509" s="7">
        <v>100.0</v>
      </c>
      <c r="G509" s="7">
        <v>1.0</v>
      </c>
      <c r="H509" s="17"/>
      <c r="I509" s="7">
        <v>0.0</v>
      </c>
      <c r="J509" s="7">
        <v>1.0</v>
      </c>
    </row>
    <row r="510">
      <c r="A510" s="7" t="s">
        <v>26</v>
      </c>
      <c r="B510" s="7" t="s">
        <v>725</v>
      </c>
      <c r="C510" s="7" t="s">
        <v>739</v>
      </c>
      <c r="D510" s="7" t="s">
        <v>759</v>
      </c>
      <c r="E510" s="7" t="s">
        <v>783</v>
      </c>
      <c r="F510" s="7">
        <v>100.0</v>
      </c>
      <c r="G510" s="7">
        <v>1.0</v>
      </c>
      <c r="H510" s="17"/>
      <c r="I510" s="7">
        <v>0.0</v>
      </c>
      <c r="J510" s="7">
        <v>1.0</v>
      </c>
    </row>
    <row r="511">
      <c r="A511" s="7" t="s">
        <v>26</v>
      </c>
      <c r="B511" s="7" t="s">
        <v>725</v>
      </c>
      <c r="C511" s="7" t="s">
        <v>729</v>
      </c>
      <c r="D511" s="7" t="s">
        <v>730</v>
      </c>
      <c r="E511" s="7" t="s">
        <v>790</v>
      </c>
      <c r="F511" s="7">
        <v>92.0</v>
      </c>
      <c r="G511" s="7">
        <v>1.0</v>
      </c>
      <c r="H511" s="17"/>
      <c r="I511" s="7">
        <v>3.0</v>
      </c>
      <c r="J511" s="7">
        <v>1.0</v>
      </c>
    </row>
    <row r="512">
      <c r="A512" s="7" t="s">
        <v>26</v>
      </c>
      <c r="B512" s="7" t="s">
        <v>725</v>
      </c>
      <c r="C512" s="7" t="s">
        <v>729</v>
      </c>
      <c r="D512" s="7" t="s">
        <v>735</v>
      </c>
      <c r="E512" s="7" t="s">
        <v>790</v>
      </c>
      <c r="F512" s="7">
        <v>67.0</v>
      </c>
      <c r="G512" s="7">
        <v>1.0</v>
      </c>
      <c r="H512" s="17"/>
      <c r="I512" s="7">
        <v>8.0</v>
      </c>
      <c r="J512" s="7">
        <v>6.0</v>
      </c>
    </row>
    <row r="513">
      <c r="A513" s="7" t="s">
        <v>26</v>
      </c>
      <c r="B513" s="7" t="s">
        <v>725</v>
      </c>
      <c r="C513" s="7" t="s">
        <v>729</v>
      </c>
      <c r="D513" s="7" t="s">
        <v>986</v>
      </c>
      <c r="E513" s="7" t="s">
        <v>790</v>
      </c>
      <c r="F513" s="7">
        <v>77.0</v>
      </c>
      <c r="G513" s="7">
        <v>1.0</v>
      </c>
      <c r="H513" s="17"/>
      <c r="I513" s="7">
        <v>5.0</v>
      </c>
      <c r="J513" s="7">
        <v>3.0</v>
      </c>
    </row>
    <row r="514">
      <c r="A514" s="7" t="s">
        <v>26</v>
      </c>
      <c r="B514" s="7" t="s">
        <v>725</v>
      </c>
      <c r="C514" s="7" t="s">
        <v>739</v>
      </c>
      <c r="D514" s="7" t="s">
        <v>740</v>
      </c>
      <c r="E514" s="7" t="s">
        <v>790</v>
      </c>
      <c r="F514" s="7">
        <v>94.0</v>
      </c>
      <c r="G514" s="7">
        <v>1.0</v>
      </c>
      <c r="H514" s="17"/>
      <c r="I514" s="7">
        <v>3.0</v>
      </c>
      <c r="J514" s="7">
        <v>1.0</v>
      </c>
    </row>
    <row r="515">
      <c r="A515" s="7" t="s">
        <v>26</v>
      </c>
      <c r="B515" s="7" t="s">
        <v>725</v>
      </c>
      <c r="C515" s="7" t="s">
        <v>739</v>
      </c>
      <c r="D515" s="7" t="s">
        <v>748</v>
      </c>
      <c r="E515" s="7" t="s">
        <v>790</v>
      </c>
      <c r="F515" s="7">
        <v>94.0</v>
      </c>
      <c r="G515" s="7">
        <v>1.0</v>
      </c>
      <c r="H515" s="17"/>
      <c r="I515" s="7">
        <v>3.0</v>
      </c>
      <c r="J515" s="7">
        <v>1.0</v>
      </c>
    </row>
    <row r="516">
      <c r="A516" s="7" t="s">
        <v>26</v>
      </c>
      <c r="B516" s="7" t="s">
        <v>725</v>
      </c>
      <c r="C516" s="7" t="s">
        <v>739</v>
      </c>
      <c r="D516" s="7" t="s">
        <v>752</v>
      </c>
      <c r="E516" s="7" t="s">
        <v>790</v>
      </c>
      <c r="F516" s="7">
        <v>94.0</v>
      </c>
      <c r="G516" s="7">
        <v>1.0</v>
      </c>
      <c r="H516" s="17"/>
      <c r="I516" s="7">
        <v>3.0</v>
      </c>
      <c r="J516" s="7">
        <v>1.0</v>
      </c>
    </row>
    <row r="517">
      <c r="A517" s="7" t="s">
        <v>26</v>
      </c>
      <c r="B517" s="7" t="s">
        <v>725</v>
      </c>
      <c r="C517" s="7" t="s">
        <v>739</v>
      </c>
      <c r="D517" s="7" t="s">
        <v>963</v>
      </c>
      <c r="E517" s="7" t="s">
        <v>790</v>
      </c>
      <c r="F517" s="7">
        <v>94.0</v>
      </c>
      <c r="G517" s="7">
        <v>1.0</v>
      </c>
      <c r="H517" s="17"/>
      <c r="I517" s="7">
        <v>3.0</v>
      </c>
      <c r="J517" s="7">
        <v>1.0</v>
      </c>
    </row>
    <row r="518">
      <c r="A518" s="7" t="s">
        <v>26</v>
      </c>
      <c r="B518" s="7" t="s">
        <v>725</v>
      </c>
      <c r="C518" s="7" t="s">
        <v>739</v>
      </c>
      <c r="D518" s="7" t="s">
        <v>756</v>
      </c>
      <c r="E518" s="7" t="s">
        <v>790</v>
      </c>
      <c r="F518" s="7">
        <v>94.0</v>
      </c>
      <c r="G518" s="7">
        <v>1.0</v>
      </c>
      <c r="H518" s="17"/>
      <c r="I518" s="7">
        <v>3.0</v>
      </c>
      <c r="J518" s="7">
        <v>1.0</v>
      </c>
    </row>
    <row r="519">
      <c r="A519" s="7" t="s">
        <v>26</v>
      </c>
      <c r="B519" s="7" t="s">
        <v>725</v>
      </c>
      <c r="C519" s="7" t="s">
        <v>739</v>
      </c>
      <c r="D519" s="7" t="s">
        <v>759</v>
      </c>
      <c r="E519" s="7" t="s">
        <v>790</v>
      </c>
      <c r="F519" s="7">
        <v>94.0</v>
      </c>
      <c r="G519" s="7">
        <v>1.0</v>
      </c>
      <c r="H519" s="17"/>
      <c r="I519" s="7">
        <v>3.0</v>
      </c>
      <c r="J519" s="7">
        <v>1.0</v>
      </c>
    </row>
    <row r="520">
      <c r="A520" s="7" t="s">
        <v>26</v>
      </c>
      <c r="B520" s="7" t="s">
        <v>725</v>
      </c>
      <c r="C520" s="7" t="s">
        <v>729</v>
      </c>
      <c r="D520" s="7" t="s">
        <v>730</v>
      </c>
      <c r="E520" s="7" t="s">
        <v>790</v>
      </c>
      <c r="F520" s="7">
        <v>92.0</v>
      </c>
      <c r="G520" s="7">
        <v>1.0</v>
      </c>
      <c r="H520" s="17"/>
      <c r="I520" s="7">
        <v>3.0</v>
      </c>
      <c r="J520" s="7">
        <v>1.0</v>
      </c>
    </row>
    <row r="521">
      <c r="A521" s="7" t="s">
        <v>26</v>
      </c>
      <c r="B521" s="7" t="s">
        <v>725</v>
      </c>
      <c r="C521" s="7" t="s">
        <v>739</v>
      </c>
      <c r="D521" s="7" t="s">
        <v>740</v>
      </c>
      <c r="E521" s="7" t="s">
        <v>790</v>
      </c>
      <c r="F521" s="7">
        <v>94.0</v>
      </c>
      <c r="G521" s="7">
        <v>1.0</v>
      </c>
      <c r="H521" s="17"/>
      <c r="I521" s="7">
        <v>3.0</v>
      </c>
      <c r="J521" s="7">
        <v>1.0</v>
      </c>
    </row>
    <row r="522">
      <c r="A522" s="7" t="s">
        <v>26</v>
      </c>
      <c r="B522" s="7" t="s">
        <v>725</v>
      </c>
      <c r="C522" s="7" t="s">
        <v>739</v>
      </c>
      <c r="D522" s="7" t="s">
        <v>748</v>
      </c>
      <c r="E522" s="7" t="s">
        <v>790</v>
      </c>
      <c r="F522" s="7">
        <v>94.0</v>
      </c>
      <c r="G522" s="7">
        <v>1.0</v>
      </c>
      <c r="H522" s="17"/>
      <c r="I522" s="7">
        <v>3.0</v>
      </c>
      <c r="J522" s="7">
        <v>1.0</v>
      </c>
    </row>
    <row r="523">
      <c r="A523" s="7" t="s">
        <v>26</v>
      </c>
      <c r="B523" s="7" t="s">
        <v>725</v>
      </c>
      <c r="C523" s="7" t="s">
        <v>729</v>
      </c>
      <c r="D523" s="7" t="s">
        <v>735</v>
      </c>
      <c r="E523" s="7" t="s">
        <v>790</v>
      </c>
      <c r="F523" s="7">
        <v>77.0</v>
      </c>
      <c r="G523" s="7">
        <v>1.0</v>
      </c>
      <c r="H523" s="17"/>
      <c r="I523" s="7">
        <v>5.0</v>
      </c>
      <c r="J523" s="7">
        <v>3.0</v>
      </c>
    </row>
    <row r="524">
      <c r="A524" s="7" t="s">
        <v>26</v>
      </c>
      <c r="B524" s="7" t="s">
        <v>725</v>
      </c>
      <c r="C524" s="7" t="s">
        <v>966</v>
      </c>
      <c r="D524" s="7" t="s">
        <v>967</v>
      </c>
      <c r="E524" s="7" t="s">
        <v>790</v>
      </c>
      <c r="F524" s="7">
        <v>75.0</v>
      </c>
      <c r="G524" s="7">
        <v>1.0</v>
      </c>
      <c r="H524" s="17"/>
      <c r="I524" s="7">
        <v>6.0</v>
      </c>
      <c r="J524" s="7">
        <v>2.0</v>
      </c>
    </row>
    <row r="525">
      <c r="A525" s="7" t="s">
        <v>26</v>
      </c>
      <c r="B525" s="7" t="s">
        <v>725</v>
      </c>
      <c r="C525" s="7" t="s">
        <v>739</v>
      </c>
      <c r="D525" s="7" t="s">
        <v>752</v>
      </c>
      <c r="E525" s="7" t="s">
        <v>790</v>
      </c>
      <c r="F525" s="7">
        <v>94.0</v>
      </c>
      <c r="G525" s="7">
        <v>1.0</v>
      </c>
      <c r="H525" s="17"/>
      <c r="I525" s="7">
        <v>3.0</v>
      </c>
      <c r="J525" s="7">
        <v>1.0</v>
      </c>
    </row>
    <row r="526">
      <c r="A526" s="7" t="s">
        <v>26</v>
      </c>
      <c r="B526" s="7" t="s">
        <v>725</v>
      </c>
      <c r="C526" s="7" t="s">
        <v>729</v>
      </c>
      <c r="D526" s="7" t="s">
        <v>986</v>
      </c>
      <c r="E526" s="7" t="s">
        <v>790</v>
      </c>
      <c r="F526" s="7">
        <v>77.0</v>
      </c>
      <c r="G526" s="7">
        <v>1.0</v>
      </c>
      <c r="H526" s="17"/>
      <c r="I526" s="7">
        <v>5.0</v>
      </c>
      <c r="J526" s="7">
        <v>3.0</v>
      </c>
    </row>
    <row r="527">
      <c r="A527" s="7" t="s">
        <v>26</v>
      </c>
      <c r="B527" s="7" t="s">
        <v>725</v>
      </c>
      <c r="C527" s="7" t="s">
        <v>739</v>
      </c>
      <c r="D527" s="7" t="s">
        <v>963</v>
      </c>
      <c r="E527" s="7" t="s">
        <v>790</v>
      </c>
      <c r="F527" s="7">
        <v>94.0</v>
      </c>
      <c r="G527" s="7">
        <v>1.0</v>
      </c>
      <c r="H527" s="17"/>
      <c r="I527" s="7">
        <v>3.0</v>
      </c>
      <c r="J527" s="7">
        <v>1.0</v>
      </c>
    </row>
    <row r="528">
      <c r="A528" s="7" t="s">
        <v>26</v>
      </c>
      <c r="B528" s="7" t="s">
        <v>725</v>
      </c>
      <c r="C528" s="7" t="s">
        <v>972</v>
      </c>
      <c r="D528" s="7" t="s">
        <v>973</v>
      </c>
      <c r="E528" s="7" t="s">
        <v>790</v>
      </c>
      <c r="F528" s="7">
        <v>47.0</v>
      </c>
      <c r="G528" s="7">
        <v>1.0</v>
      </c>
      <c r="H528" s="17"/>
      <c r="I528" s="7">
        <v>8.0</v>
      </c>
      <c r="J528" s="7">
        <v>33.0</v>
      </c>
    </row>
    <row r="529">
      <c r="A529" s="7" t="s">
        <v>26</v>
      </c>
      <c r="B529" s="7" t="s">
        <v>725</v>
      </c>
      <c r="C529" s="105" t="s">
        <v>969</v>
      </c>
      <c r="D529" s="7" t="s">
        <v>970</v>
      </c>
      <c r="E529" s="7" t="s">
        <v>790</v>
      </c>
      <c r="F529" s="7">
        <v>70.0</v>
      </c>
      <c r="G529" s="7">
        <v>1.0</v>
      </c>
      <c r="H529" s="17"/>
      <c r="I529" s="7">
        <v>1.0</v>
      </c>
      <c r="J529" s="7">
        <v>6.0</v>
      </c>
    </row>
    <row r="530">
      <c r="A530" s="7" t="s">
        <v>26</v>
      </c>
      <c r="B530" s="7" t="s">
        <v>725</v>
      </c>
      <c r="C530" s="7" t="s">
        <v>972</v>
      </c>
      <c r="D530" s="7" t="s">
        <v>975</v>
      </c>
      <c r="E530" s="7" t="s">
        <v>790</v>
      </c>
      <c r="F530" s="7">
        <v>47.0</v>
      </c>
      <c r="G530" s="7">
        <v>1.0</v>
      </c>
      <c r="H530" s="17"/>
      <c r="I530" s="7">
        <v>9.0</v>
      </c>
      <c r="J530" s="7">
        <v>31.0</v>
      </c>
    </row>
    <row r="531">
      <c r="A531" s="7" t="s">
        <v>26</v>
      </c>
      <c r="B531" s="7" t="s">
        <v>799</v>
      </c>
      <c r="C531" s="7" t="s">
        <v>800</v>
      </c>
      <c r="D531" s="7" t="s">
        <v>801</v>
      </c>
      <c r="E531" s="7" t="s">
        <v>802</v>
      </c>
      <c r="F531" s="7">
        <v>84.0</v>
      </c>
      <c r="G531" s="7">
        <v>2.0</v>
      </c>
      <c r="H531" s="17"/>
      <c r="I531" s="7">
        <v>2.0</v>
      </c>
      <c r="J531" s="7">
        <v>2.0</v>
      </c>
    </row>
    <row r="532">
      <c r="A532" s="7" t="s">
        <v>26</v>
      </c>
      <c r="B532" s="7" t="s">
        <v>799</v>
      </c>
      <c r="C532" s="7" t="s">
        <v>800</v>
      </c>
      <c r="D532" s="7" t="s">
        <v>801</v>
      </c>
      <c r="E532" s="7" t="s">
        <v>802</v>
      </c>
      <c r="F532" s="7">
        <v>84.0</v>
      </c>
      <c r="G532" s="7">
        <v>2.0</v>
      </c>
      <c r="H532" s="17"/>
      <c r="I532" s="7">
        <v>2.0</v>
      </c>
      <c r="J532" s="7">
        <v>2.0</v>
      </c>
    </row>
    <row r="533">
      <c r="A533" s="7" t="s">
        <v>26</v>
      </c>
      <c r="B533" s="7" t="s">
        <v>799</v>
      </c>
      <c r="C533" s="7" t="s">
        <v>800</v>
      </c>
      <c r="D533" s="7" t="s">
        <v>803</v>
      </c>
      <c r="E533" s="7" t="s">
        <v>810</v>
      </c>
      <c r="F533" s="7">
        <v>87.0</v>
      </c>
      <c r="G533" s="7">
        <v>1.0</v>
      </c>
      <c r="H533" s="17"/>
      <c r="I533" s="7">
        <v>1.0</v>
      </c>
      <c r="J533" s="7">
        <v>2.0</v>
      </c>
    </row>
    <row r="534">
      <c r="A534" s="7" t="s">
        <v>26</v>
      </c>
      <c r="B534" s="7" t="s">
        <v>799</v>
      </c>
      <c r="C534" s="7" t="s">
        <v>800</v>
      </c>
      <c r="D534" s="7" t="s">
        <v>803</v>
      </c>
      <c r="E534" s="7" t="s">
        <v>810</v>
      </c>
      <c r="F534" s="7">
        <v>87.0</v>
      </c>
      <c r="G534" s="7">
        <v>1.0</v>
      </c>
      <c r="H534" s="17"/>
      <c r="I534" s="7">
        <v>1.0</v>
      </c>
      <c r="J534" s="7">
        <v>2.0</v>
      </c>
    </row>
  </sheetData>
  <hyperlinks>
    <hyperlink r:id="rId1" ref="C309"/>
    <hyperlink r:id="rId2" ref="C311"/>
    <hyperlink r:id="rId3" ref="C312"/>
    <hyperlink r:id="rId4" ref="C313"/>
    <hyperlink r:id="rId5" ref="C314"/>
    <hyperlink r:id="rId6" ref="C317"/>
    <hyperlink r:id="rId7" ref="C323"/>
    <hyperlink r:id="rId8" ref="C324"/>
    <hyperlink r:id="rId9" ref="C328"/>
    <hyperlink r:id="rId10" ref="C329"/>
    <hyperlink r:id="rId11" ref="C330"/>
    <hyperlink r:id="rId12" ref="C331"/>
    <hyperlink r:id="rId13" ref="C332"/>
    <hyperlink r:id="rId14" ref="C333"/>
    <hyperlink r:id="rId15" ref="C346"/>
    <hyperlink r:id="rId16" ref="C347"/>
    <hyperlink r:id="rId17" ref="C348"/>
    <hyperlink r:id="rId18" ref="C349"/>
    <hyperlink r:id="rId19" ref="C361"/>
    <hyperlink r:id="rId20" ref="C362"/>
    <hyperlink r:id="rId21" ref="C363"/>
    <hyperlink r:id="rId22" ref="C366"/>
    <hyperlink r:id="rId23" ref="C377"/>
    <hyperlink r:id="rId24" ref="C379"/>
    <hyperlink r:id="rId25" ref="C381"/>
    <hyperlink r:id="rId26" ref="C382"/>
    <hyperlink r:id="rId27" ref="C416"/>
    <hyperlink r:id="rId28" ref="C423"/>
    <hyperlink r:id="rId29" ref="C424"/>
    <hyperlink r:id="rId30" ref="C425"/>
    <hyperlink r:id="rId31" ref="C426"/>
    <hyperlink r:id="rId32" ref="C427"/>
    <hyperlink r:id="rId33" ref="C459"/>
    <hyperlink r:id="rId34" ref="C502"/>
    <hyperlink r:id="rId35" ref="C529"/>
  </hyperlinks>
  <drawing r:id="rId3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33.0"/>
    <col customWidth="1" min="4" max="4" width="17.29"/>
    <col customWidth="1" min="5" max="5" width="38.57"/>
  </cols>
  <sheetData>
    <row r="1">
      <c r="A1" s="7" t="s">
        <v>7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L1" s="5" t="s">
        <v>32</v>
      </c>
      <c r="M1" s="5" t="s">
        <v>33</v>
      </c>
      <c r="N1" s="5" t="s">
        <v>34</v>
      </c>
    </row>
    <row r="2">
      <c r="A2" s="7" t="s">
        <v>26</v>
      </c>
      <c r="B2" s="7" t="s">
        <v>35</v>
      </c>
      <c r="C2" s="7" t="s">
        <v>36</v>
      </c>
      <c r="D2" s="7" t="s">
        <v>50</v>
      </c>
      <c r="E2" s="7" t="s">
        <v>63</v>
      </c>
      <c r="F2" s="7">
        <v>31.0</v>
      </c>
      <c r="G2" s="7">
        <v>34.0</v>
      </c>
      <c r="H2" s="17"/>
      <c r="I2" s="7">
        <v>13.0</v>
      </c>
      <c r="J2" s="7">
        <v>60.0</v>
      </c>
      <c r="L2" t="str">
        <f>AVERAGE(G2:G230)</f>
        <v>1.912663755</v>
      </c>
      <c r="M2" t="str">
        <f>AVERAGE(G288:G510)</f>
        <v>1.695067265</v>
      </c>
      <c r="N2" t="str">
        <f>AVERAGE(G231:G287)</f>
        <v>1.807017544</v>
      </c>
    </row>
    <row r="3">
      <c r="A3" s="7" t="s">
        <v>26</v>
      </c>
      <c r="B3" s="7" t="s">
        <v>35</v>
      </c>
      <c r="C3" s="7" t="s">
        <v>36</v>
      </c>
      <c r="D3" s="7" t="s">
        <v>37</v>
      </c>
      <c r="E3" s="7" t="s">
        <v>93</v>
      </c>
      <c r="F3" s="7">
        <v>29.0</v>
      </c>
      <c r="G3" s="7">
        <v>31.0</v>
      </c>
      <c r="H3" s="17"/>
      <c r="I3" s="7">
        <v>18.0</v>
      </c>
      <c r="J3" s="7">
        <v>57.0</v>
      </c>
    </row>
    <row r="4">
      <c r="A4" s="7" t="s">
        <v>26</v>
      </c>
      <c r="B4" s="7" t="s">
        <v>35</v>
      </c>
      <c r="C4" s="7" t="s">
        <v>36</v>
      </c>
      <c r="D4" s="7" t="s">
        <v>48</v>
      </c>
      <c r="E4" s="7" t="s">
        <v>91</v>
      </c>
      <c r="F4" s="7">
        <v>32.0</v>
      </c>
      <c r="G4" s="7">
        <v>25.0</v>
      </c>
      <c r="H4" s="17"/>
      <c r="I4" s="7">
        <v>17.0</v>
      </c>
      <c r="J4" s="7">
        <v>77.0</v>
      </c>
    </row>
    <row r="5">
      <c r="A5" s="7" t="s">
        <v>26</v>
      </c>
      <c r="B5" s="7" t="s">
        <v>35</v>
      </c>
      <c r="C5" s="7" t="s">
        <v>36</v>
      </c>
      <c r="D5" s="7" t="s">
        <v>94</v>
      </c>
      <c r="E5" s="7" t="s">
        <v>96</v>
      </c>
      <c r="F5" s="7">
        <v>36.0</v>
      </c>
      <c r="G5" s="7">
        <v>20.0</v>
      </c>
      <c r="H5" s="17"/>
      <c r="I5" s="7">
        <v>15.0</v>
      </c>
      <c r="J5" s="7">
        <v>46.0</v>
      </c>
    </row>
    <row r="6">
      <c r="A6" s="7" t="s">
        <v>26</v>
      </c>
      <c r="B6" s="7" t="s">
        <v>35</v>
      </c>
      <c r="C6" s="7" t="s">
        <v>99</v>
      </c>
      <c r="D6" s="7" t="s">
        <v>100</v>
      </c>
      <c r="E6" s="7" t="s">
        <v>102</v>
      </c>
      <c r="F6" s="7">
        <v>37.0</v>
      </c>
      <c r="G6" s="7">
        <v>20.0</v>
      </c>
      <c r="H6" s="17"/>
      <c r="I6" s="7">
        <v>17.0</v>
      </c>
      <c r="J6" s="7">
        <v>42.0</v>
      </c>
    </row>
    <row r="7">
      <c r="A7" s="7" t="s">
        <v>26</v>
      </c>
      <c r="B7" s="7" t="s">
        <v>35</v>
      </c>
      <c r="C7" s="7" t="s">
        <v>54</v>
      </c>
      <c r="D7" s="7" t="s">
        <v>56</v>
      </c>
      <c r="E7" s="7" t="s">
        <v>105</v>
      </c>
      <c r="F7" s="7">
        <v>48.0</v>
      </c>
      <c r="G7" s="7">
        <v>13.0</v>
      </c>
      <c r="H7" s="17"/>
      <c r="I7" s="7">
        <v>12.0</v>
      </c>
      <c r="J7" s="7">
        <v>21.0</v>
      </c>
    </row>
    <row r="8">
      <c r="A8" s="7" t="s">
        <v>26</v>
      </c>
      <c r="B8" s="7" t="s">
        <v>35</v>
      </c>
      <c r="C8" s="7" t="s">
        <v>36</v>
      </c>
      <c r="D8" s="7" t="s">
        <v>107</v>
      </c>
      <c r="E8" s="7" t="s">
        <v>109</v>
      </c>
      <c r="F8" s="7">
        <v>48.0</v>
      </c>
      <c r="G8" s="7">
        <v>11.0</v>
      </c>
      <c r="H8" s="17"/>
      <c r="I8" s="7">
        <v>6.0</v>
      </c>
      <c r="J8" s="7">
        <v>27.0</v>
      </c>
    </row>
    <row r="9">
      <c r="A9" s="7" t="s">
        <v>26</v>
      </c>
      <c r="B9" s="7" t="s">
        <v>35</v>
      </c>
      <c r="C9" s="7" t="s">
        <v>54</v>
      </c>
      <c r="D9" s="7" t="s">
        <v>56</v>
      </c>
      <c r="E9" s="7" t="s">
        <v>124</v>
      </c>
      <c r="F9" s="7">
        <v>54.0</v>
      </c>
      <c r="G9" s="7">
        <v>9.0</v>
      </c>
      <c r="H9" s="17"/>
      <c r="I9" s="7">
        <v>9.0</v>
      </c>
      <c r="J9" s="7">
        <v>14.0</v>
      </c>
    </row>
    <row r="10">
      <c r="A10" s="7" t="s">
        <v>26</v>
      </c>
      <c r="B10" s="7" t="s">
        <v>35</v>
      </c>
      <c r="C10" s="7" t="s">
        <v>54</v>
      </c>
      <c r="D10" s="7" t="s">
        <v>56</v>
      </c>
      <c r="E10" s="7" t="s">
        <v>117</v>
      </c>
      <c r="F10" s="7">
        <v>51.0</v>
      </c>
      <c r="G10" s="7">
        <v>6.0</v>
      </c>
      <c r="H10" s="17"/>
      <c r="I10" s="7">
        <v>19.0</v>
      </c>
      <c r="J10" s="7">
        <v>19.0</v>
      </c>
    </row>
    <row r="11">
      <c r="A11" s="7" t="s">
        <v>26</v>
      </c>
      <c r="B11" s="7" t="s">
        <v>35</v>
      </c>
      <c r="C11" s="7" t="s">
        <v>54</v>
      </c>
      <c r="D11" s="7" t="s">
        <v>56</v>
      </c>
      <c r="E11" s="7" t="s">
        <v>126</v>
      </c>
      <c r="F11" s="7">
        <v>55.0</v>
      </c>
      <c r="G11" s="7">
        <v>6.0</v>
      </c>
      <c r="H11" s="17"/>
      <c r="I11" s="7">
        <v>9.0</v>
      </c>
      <c r="J11" s="7">
        <v>16.0</v>
      </c>
    </row>
    <row r="12">
      <c r="A12" s="7" t="s">
        <v>26</v>
      </c>
      <c r="B12" s="7" t="s">
        <v>35</v>
      </c>
      <c r="C12" s="7" t="s">
        <v>60</v>
      </c>
      <c r="D12" s="7" t="s">
        <v>61</v>
      </c>
      <c r="E12" s="7" t="s">
        <v>119</v>
      </c>
      <c r="F12" s="7">
        <v>63.0</v>
      </c>
      <c r="G12" s="7">
        <v>5.0</v>
      </c>
      <c r="H12" s="17"/>
      <c r="I12" s="7">
        <v>0.0</v>
      </c>
      <c r="J12" s="7">
        <v>8.0</v>
      </c>
    </row>
    <row r="13">
      <c r="A13" s="7" t="s">
        <v>26</v>
      </c>
      <c r="B13" s="7" t="s">
        <v>35</v>
      </c>
      <c r="C13" s="7" t="s">
        <v>60</v>
      </c>
      <c r="D13" s="7" t="s">
        <v>61</v>
      </c>
      <c r="E13" s="7" t="s">
        <v>62</v>
      </c>
      <c r="F13" s="7">
        <v>63.0</v>
      </c>
      <c r="G13" s="7">
        <v>5.0</v>
      </c>
      <c r="H13" s="17"/>
      <c r="I13" s="7">
        <v>4.0</v>
      </c>
      <c r="J13" s="7">
        <v>8.0</v>
      </c>
    </row>
    <row r="14">
      <c r="A14" s="7" t="s">
        <v>26</v>
      </c>
      <c r="B14" s="7" t="s">
        <v>35</v>
      </c>
      <c r="C14" s="7" t="s">
        <v>36</v>
      </c>
      <c r="D14" s="7" t="s">
        <v>50</v>
      </c>
      <c r="E14" s="7" t="s">
        <v>121</v>
      </c>
      <c r="F14" s="7">
        <v>63.0</v>
      </c>
      <c r="G14" s="7">
        <v>5.0</v>
      </c>
      <c r="H14" s="17"/>
      <c r="I14" s="7">
        <v>4.0</v>
      </c>
      <c r="J14" s="7">
        <v>7.0</v>
      </c>
    </row>
    <row r="15">
      <c r="A15" s="7" t="s">
        <v>26</v>
      </c>
      <c r="B15" s="7" t="s">
        <v>35</v>
      </c>
      <c r="C15" s="7" t="s">
        <v>36</v>
      </c>
      <c r="D15" s="7" t="s">
        <v>37</v>
      </c>
      <c r="E15" s="7" t="s">
        <v>123</v>
      </c>
      <c r="F15" s="7">
        <v>60.0</v>
      </c>
      <c r="G15" s="7">
        <v>5.0</v>
      </c>
      <c r="H15" s="17"/>
      <c r="I15" s="7">
        <v>4.0</v>
      </c>
      <c r="J15" s="7">
        <v>9.0</v>
      </c>
    </row>
    <row r="16">
      <c r="A16" s="7" t="s">
        <v>26</v>
      </c>
      <c r="B16" s="7" t="s">
        <v>35</v>
      </c>
      <c r="C16" s="7" t="s">
        <v>54</v>
      </c>
      <c r="D16" s="7" t="s">
        <v>56</v>
      </c>
      <c r="E16" s="7" t="s">
        <v>125</v>
      </c>
      <c r="F16" s="7">
        <v>54.0</v>
      </c>
      <c r="G16" s="7">
        <v>4.0</v>
      </c>
      <c r="H16" s="17"/>
      <c r="I16" s="7">
        <v>7.0</v>
      </c>
      <c r="J16" s="7">
        <v>18.0</v>
      </c>
    </row>
    <row r="17">
      <c r="A17" s="7" t="s">
        <v>26</v>
      </c>
      <c r="B17" s="7" t="s">
        <v>35</v>
      </c>
      <c r="C17" s="7" t="s">
        <v>54</v>
      </c>
      <c r="D17" s="7" t="s">
        <v>64</v>
      </c>
      <c r="E17" s="7" t="s">
        <v>66</v>
      </c>
      <c r="F17" s="7">
        <v>55.0</v>
      </c>
      <c r="G17" s="7">
        <v>4.0</v>
      </c>
      <c r="H17" s="17"/>
      <c r="I17" s="7">
        <v>9.0</v>
      </c>
      <c r="J17" s="7">
        <v>12.0</v>
      </c>
    </row>
    <row r="18">
      <c r="A18" s="7" t="s">
        <v>26</v>
      </c>
      <c r="B18" s="7" t="s">
        <v>35</v>
      </c>
      <c r="C18" s="7" t="s">
        <v>36</v>
      </c>
      <c r="D18" s="7" t="s">
        <v>48</v>
      </c>
      <c r="E18" s="7" t="s">
        <v>72</v>
      </c>
      <c r="F18" s="7">
        <v>65.0</v>
      </c>
      <c r="G18" s="7">
        <v>4.0</v>
      </c>
      <c r="H18" s="17"/>
      <c r="I18" s="7">
        <v>2.0</v>
      </c>
      <c r="J18" s="7">
        <v>8.0</v>
      </c>
    </row>
    <row r="19">
      <c r="A19" s="7" t="s">
        <v>26</v>
      </c>
      <c r="B19" s="7" t="s">
        <v>35</v>
      </c>
      <c r="C19" s="7" t="s">
        <v>54</v>
      </c>
      <c r="D19" s="7" t="s">
        <v>129</v>
      </c>
      <c r="E19" s="7" t="s">
        <v>130</v>
      </c>
      <c r="F19" s="7">
        <v>63.0</v>
      </c>
      <c r="G19" s="7">
        <v>3.0</v>
      </c>
      <c r="H19" s="17"/>
      <c r="I19" s="7">
        <v>17.0</v>
      </c>
      <c r="J19" s="7">
        <v>7.0</v>
      </c>
    </row>
    <row r="20">
      <c r="A20" s="7" t="s">
        <v>26</v>
      </c>
      <c r="B20" s="7" t="s">
        <v>35</v>
      </c>
      <c r="C20" s="7" t="s">
        <v>54</v>
      </c>
      <c r="D20" s="7" t="s">
        <v>56</v>
      </c>
      <c r="E20" s="7" t="s">
        <v>135</v>
      </c>
      <c r="F20" s="7">
        <v>67.0</v>
      </c>
      <c r="G20" s="7">
        <v>3.0</v>
      </c>
      <c r="H20" s="17"/>
      <c r="I20" s="7">
        <v>6.0</v>
      </c>
      <c r="J20" s="7">
        <v>6.0</v>
      </c>
    </row>
    <row r="21">
      <c r="A21" s="7" t="s">
        <v>26</v>
      </c>
      <c r="B21" s="7" t="s">
        <v>35</v>
      </c>
      <c r="C21" s="7" t="s">
        <v>54</v>
      </c>
      <c r="D21" s="7" t="s">
        <v>137</v>
      </c>
      <c r="E21" s="7" t="s">
        <v>139</v>
      </c>
      <c r="F21" s="7">
        <v>63.0</v>
      </c>
      <c r="G21" s="7">
        <v>3.0</v>
      </c>
      <c r="H21" s="17"/>
      <c r="I21" s="7">
        <v>19.0</v>
      </c>
      <c r="J21" s="7">
        <v>7.0</v>
      </c>
    </row>
    <row r="22">
      <c r="A22" s="7" t="s">
        <v>26</v>
      </c>
      <c r="B22" s="7" t="s">
        <v>35</v>
      </c>
      <c r="C22" s="7" t="s">
        <v>54</v>
      </c>
      <c r="D22" s="7" t="s">
        <v>56</v>
      </c>
      <c r="E22" s="7" t="s">
        <v>141</v>
      </c>
      <c r="F22" s="7">
        <v>63.0</v>
      </c>
      <c r="G22" s="7">
        <v>3.0</v>
      </c>
      <c r="H22" s="17"/>
      <c r="I22" s="7">
        <v>18.0</v>
      </c>
      <c r="J22" s="7">
        <v>7.0</v>
      </c>
    </row>
    <row r="23">
      <c r="A23" s="7" t="s">
        <v>26</v>
      </c>
      <c r="B23" s="7" t="s">
        <v>35</v>
      </c>
      <c r="C23" s="7" t="s">
        <v>36</v>
      </c>
      <c r="D23" s="7" t="s">
        <v>48</v>
      </c>
      <c r="E23" s="7" t="s">
        <v>77</v>
      </c>
      <c r="F23" s="7">
        <v>67.0</v>
      </c>
      <c r="G23" s="7">
        <v>3.0</v>
      </c>
      <c r="H23" s="17"/>
      <c r="I23" s="7">
        <v>1.0</v>
      </c>
      <c r="J23" s="7">
        <v>7.0</v>
      </c>
    </row>
    <row r="24">
      <c r="A24" s="7" t="s">
        <v>26</v>
      </c>
      <c r="B24" s="7" t="s">
        <v>35</v>
      </c>
      <c r="C24" s="7" t="s">
        <v>99</v>
      </c>
      <c r="D24" s="7" t="s">
        <v>100</v>
      </c>
      <c r="E24" s="7" t="s">
        <v>143</v>
      </c>
      <c r="F24" s="7">
        <v>67.0</v>
      </c>
      <c r="G24" s="7">
        <v>3.0</v>
      </c>
      <c r="H24" s="17"/>
      <c r="I24" s="7">
        <v>2.0</v>
      </c>
      <c r="J24" s="7">
        <v>6.0</v>
      </c>
    </row>
    <row r="25">
      <c r="A25" s="7" t="s">
        <v>26</v>
      </c>
      <c r="B25" s="7" t="s">
        <v>35</v>
      </c>
      <c r="C25" s="7" t="s">
        <v>54</v>
      </c>
      <c r="D25" s="7" t="s">
        <v>56</v>
      </c>
      <c r="E25" s="7" t="s">
        <v>78</v>
      </c>
      <c r="F25" s="7">
        <v>64.0</v>
      </c>
      <c r="G25" s="7">
        <v>2.0</v>
      </c>
      <c r="H25" s="17"/>
      <c r="I25" s="7">
        <v>7.0</v>
      </c>
      <c r="J25" s="7">
        <v>8.0</v>
      </c>
    </row>
    <row r="26">
      <c r="A26" s="7" t="s">
        <v>26</v>
      </c>
      <c r="B26" s="7" t="s">
        <v>35</v>
      </c>
      <c r="C26" s="7" t="s">
        <v>60</v>
      </c>
      <c r="D26" s="7" t="s">
        <v>61</v>
      </c>
      <c r="E26" s="7" t="s">
        <v>146</v>
      </c>
      <c r="F26" s="7">
        <v>72.0</v>
      </c>
      <c r="G26" s="7">
        <v>2.0</v>
      </c>
      <c r="H26" s="17"/>
      <c r="I26" s="7">
        <v>0.0</v>
      </c>
      <c r="J26" s="7">
        <v>5.0</v>
      </c>
    </row>
    <row r="27">
      <c r="A27" s="7" t="s">
        <v>26</v>
      </c>
      <c r="B27" s="7" t="s">
        <v>35</v>
      </c>
      <c r="C27" s="7" t="s">
        <v>54</v>
      </c>
      <c r="D27" s="7" t="s">
        <v>169</v>
      </c>
      <c r="E27" s="7" t="s">
        <v>170</v>
      </c>
      <c r="F27" s="7">
        <v>60.0</v>
      </c>
      <c r="G27" s="7">
        <v>2.0</v>
      </c>
      <c r="H27" s="17"/>
      <c r="I27" s="7">
        <v>7.0</v>
      </c>
      <c r="J27" s="7">
        <v>11.0</v>
      </c>
    </row>
    <row r="28">
      <c r="A28" s="7" t="s">
        <v>26</v>
      </c>
      <c r="B28" s="7" t="s">
        <v>35</v>
      </c>
      <c r="C28" s="7" t="s">
        <v>60</v>
      </c>
      <c r="D28" s="7" t="s">
        <v>61</v>
      </c>
      <c r="E28" s="7" t="s">
        <v>74</v>
      </c>
      <c r="F28" s="7">
        <v>73.0</v>
      </c>
      <c r="G28" s="7">
        <v>2.0</v>
      </c>
      <c r="H28" s="17"/>
      <c r="I28" s="7">
        <v>1.0</v>
      </c>
      <c r="J28" s="7">
        <v>4.0</v>
      </c>
    </row>
    <row r="29">
      <c r="A29" s="7" t="s">
        <v>26</v>
      </c>
      <c r="B29" s="7" t="s">
        <v>35</v>
      </c>
      <c r="C29" s="7" t="s">
        <v>36</v>
      </c>
      <c r="D29" s="7" t="s">
        <v>94</v>
      </c>
      <c r="E29" s="7" t="s">
        <v>182</v>
      </c>
      <c r="F29" s="7">
        <v>73.0</v>
      </c>
      <c r="G29" s="7">
        <v>2.0</v>
      </c>
      <c r="H29" s="17"/>
      <c r="I29" s="7">
        <v>1.0</v>
      </c>
      <c r="J29" s="7">
        <v>4.0</v>
      </c>
    </row>
    <row r="30">
      <c r="A30" s="7" t="s">
        <v>26</v>
      </c>
      <c r="B30" s="7" t="s">
        <v>35</v>
      </c>
      <c r="C30" s="7" t="s">
        <v>36</v>
      </c>
      <c r="D30" s="7" t="s">
        <v>94</v>
      </c>
      <c r="E30" s="7" t="s">
        <v>179</v>
      </c>
      <c r="F30" s="7">
        <v>78.0</v>
      </c>
      <c r="G30" s="7">
        <v>2.0</v>
      </c>
      <c r="H30" s="17"/>
      <c r="I30" s="7">
        <v>1.0</v>
      </c>
      <c r="J30" s="7">
        <v>2.0</v>
      </c>
    </row>
    <row r="31">
      <c r="A31" s="7" t="s">
        <v>26</v>
      </c>
      <c r="B31" s="7" t="s">
        <v>35</v>
      </c>
      <c r="C31" s="7" t="s">
        <v>99</v>
      </c>
      <c r="D31" s="7" t="s">
        <v>100</v>
      </c>
      <c r="E31" s="7" t="s">
        <v>177</v>
      </c>
      <c r="F31" s="7">
        <v>78.0</v>
      </c>
      <c r="G31" s="7">
        <v>2.0</v>
      </c>
      <c r="H31" s="17"/>
      <c r="I31" s="7">
        <v>2.0</v>
      </c>
      <c r="J31" s="7">
        <v>2.0</v>
      </c>
    </row>
    <row r="32">
      <c r="A32" s="7" t="s">
        <v>26</v>
      </c>
      <c r="B32" s="7" t="s">
        <v>35</v>
      </c>
      <c r="C32" s="7" t="s">
        <v>36</v>
      </c>
      <c r="D32" s="7" t="s">
        <v>206</v>
      </c>
      <c r="E32" s="7" t="s">
        <v>215</v>
      </c>
      <c r="F32" s="7">
        <v>95.0</v>
      </c>
      <c r="G32" s="7">
        <v>1.0</v>
      </c>
      <c r="H32" s="17"/>
      <c r="I32" s="7">
        <v>0.0</v>
      </c>
      <c r="J32" s="7">
        <v>1.0</v>
      </c>
    </row>
    <row r="33">
      <c r="A33" s="7" t="s">
        <v>26</v>
      </c>
      <c r="B33" s="7" t="s">
        <v>35</v>
      </c>
      <c r="C33" s="7" t="s">
        <v>36</v>
      </c>
      <c r="D33" s="7" t="s">
        <v>206</v>
      </c>
      <c r="E33" s="7" t="s">
        <v>216</v>
      </c>
      <c r="F33" s="7">
        <v>98.0</v>
      </c>
      <c r="G33" s="7">
        <v>1.0</v>
      </c>
      <c r="H33" s="17"/>
      <c r="I33" s="7">
        <v>0.0</v>
      </c>
      <c r="J33" s="7">
        <v>1.0</v>
      </c>
    </row>
    <row r="34">
      <c r="A34" s="7" t="s">
        <v>26</v>
      </c>
      <c r="B34" s="7" t="s">
        <v>35</v>
      </c>
      <c r="C34" s="7" t="s">
        <v>36</v>
      </c>
      <c r="D34" s="7" t="s">
        <v>206</v>
      </c>
      <c r="E34" s="7" t="s">
        <v>225</v>
      </c>
      <c r="F34" s="7">
        <v>95.0</v>
      </c>
      <c r="G34" s="7">
        <v>1.0</v>
      </c>
      <c r="H34" s="17"/>
      <c r="I34" s="7">
        <v>0.0</v>
      </c>
      <c r="J34" s="7">
        <v>1.0</v>
      </c>
    </row>
    <row r="35">
      <c r="A35" s="7" t="s">
        <v>26</v>
      </c>
      <c r="B35" s="7" t="s">
        <v>35</v>
      </c>
      <c r="C35" s="7" t="s">
        <v>36</v>
      </c>
      <c r="D35" s="7" t="s">
        <v>206</v>
      </c>
      <c r="E35" s="7" t="s">
        <v>228</v>
      </c>
      <c r="F35" s="7">
        <v>98.0</v>
      </c>
      <c r="G35" s="7">
        <v>1.0</v>
      </c>
      <c r="H35" s="17"/>
      <c r="I35" s="7">
        <v>0.0</v>
      </c>
      <c r="J35" s="7">
        <v>1.0</v>
      </c>
    </row>
    <row r="36">
      <c r="A36" s="7" t="s">
        <v>26</v>
      </c>
      <c r="B36" s="7" t="s">
        <v>35</v>
      </c>
      <c r="C36" s="7" t="s">
        <v>36</v>
      </c>
      <c r="D36" s="7" t="s">
        <v>206</v>
      </c>
      <c r="E36" s="7" t="s">
        <v>237</v>
      </c>
      <c r="F36" s="7">
        <v>95.0</v>
      </c>
      <c r="G36" s="7">
        <v>1.0</v>
      </c>
      <c r="H36" s="17"/>
      <c r="I36" s="7">
        <v>0.0</v>
      </c>
      <c r="J36" s="7">
        <v>1.0</v>
      </c>
    </row>
    <row r="37">
      <c r="A37" s="7" t="s">
        <v>26</v>
      </c>
      <c r="B37" s="7" t="s">
        <v>35</v>
      </c>
      <c r="C37" s="7" t="s">
        <v>36</v>
      </c>
      <c r="D37" s="7" t="s">
        <v>206</v>
      </c>
      <c r="E37" s="7" t="s">
        <v>244</v>
      </c>
      <c r="F37" s="7">
        <v>98.0</v>
      </c>
      <c r="G37" s="7">
        <v>1.0</v>
      </c>
      <c r="H37" s="17"/>
      <c r="I37" s="7">
        <v>0.0</v>
      </c>
      <c r="J37" s="7">
        <v>1.0</v>
      </c>
    </row>
    <row r="38">
      <c r="A38" s="7" t="s">
        <v>26</v>
      </c>
      <c r="B38" s="7" t="s">
        <v>35</v>
      </c>
      <c r="C38" s="7" t="s">
        <v>36</v>
      </c>
      <c r="D38" s="7" t="s">
        <v>37</v>
      </c>
      <c r="E38" s="7" t="s">
        <v>250</v>
      </c>
      <c r="F38" s="7">
        <v>95.0</v>
      </c>
      <c r="G38" s="7">
        <v>1.0</v>
      </c>
      <c r="H38" s="17"/>
      <c r="I38" s="7">
        <v>0.0</v>
      </c>
      <c r="J38" s="7">
        <v>1.0</v>
      </c>
    </row>
    <row r="39">
      <c r="A39" s="7" t="s">
        <v>26</v>
      </c>
      <c r="B39" s="7" t="s">
        <v>35</v>
      </c>
      <c r="C39" s="7" t="s">
        <v>36</v>
      </c>
      <c r="D39" s="7" t="s">
        <v>37</v>
      </c>
      <c r="E39" s="7" t="s">
        <v>255</v>
      </c>
      <c r="F39" s="7">
        <v>98.0</v>
      </c>
      <c r="G39" s="7">
        <v>1.0</v>
      </c>
      <c r="H39" s="17"/>
      <c r="I39" s="7">
        <v>0.0</v>
      </c>
      <c r="J39" s="7">
        <v>1.0</v>
      </c>
    </row>
    <row r="40">
      <c r="A40" s="7" t="s">
        <v>26</v>
      </c>
      <c r="B40" s="7" t="s">
        <v>35</v>
      </c>
      <c r="C40" s="7" t="s">
        <v>36</v>
      </c>
      <c r="D40" s="7" t="s">
        <v>37</v>
      </c>
      <c r="E40" s="7" t="s">
        <v>236</v>
      </c>
      <c r="F40" s="7">
        <v>95.0</v>
      </c>
      <c r="G40" s="7">
        <v>1.0</v>
      </c>
      <c r="H40" s="17"/>
      <c r="I40" s="7">
        <v>0.0</v>
      </c>
      <c r="J40" s="7">
        <v>1.0</v>
      </c>
    </row>
    <row r="41">
      <c r="A41" s="7" t="s">
        <v>26</v>
      </c>
      <c r="B41" s="7" t="s">
        <v>35</v>
      </c>
      <c r="C41" s="7" t="s">
        <v>36</v>
      </c>
      <c r="D41" s="7" t="s">
        <v>37</v>
      </c>
      <c r="E41" s="7" t="s">
        <v>239</v>
      </c>
      <c r="F41" s="7">
        <v>98.0</v>
      </c>
      <c r="G41" s="7">
        <v>1.0</v>
      </c>
      <c r="H41" s="17"/>
      <c r="I41" s="7">
        <v>0.0</v>
      </c>
      <c r="J41" s="7">
        <v>1.0</v>
      </c>
    </row>
    <row r="42">
      <c r="A42" s="7" t="s">
        <v>26</v>
      </c>
      <c r="B42" s="7" t="s">
        <v>35</v>
      </c>
      <c r="C42" s="7" t="s">
        <v>36</v>
      </c>
      <c r="D42" s="7" t="s">
        <v>262</v>
      </c>
      <c r="E42" s="7" t="s">
        <v>264</v>
      </c>
      <c r="F42" s="7">
        <v>95.0</v>
      </c>
      <c r="G42" s="7">
        <v>1.0</v>
      </c>
      <c r="H42" s="17"/>
      <c r="I42" s="7">
        <v>2.0</v>
      </c>
      <c r="J42" s="7">
        <v>1.0</v>
      </c>
    </row>
    <row r="43">
      <c r="A43" s="7" t="s">
        <v>26</v>
      </c>
      <c r="B43" s="7" t="s">
        <v>35</v>
      </c>
      <c r="C43" s="7" t="s">
        <v>36</v>
      </c>
      <c r="D43" s="7" t="s">
        <v>262</v>
      </c>
      <c r="E43" s="7" t="s">
        <v>266</v>
      </c>
      <c r="F43" s="7">
        <v>98.0</v>
      </c>
      <c r="G43" s="7">
        <v>1.0</v>
      </c>
      <c r="H43" s="17"/>
      <c r="I43" s="7">
        <v>2.0</v>
      </c>
      <c r="J43" s="7">
        <v>1.0</v>
      </c>
    </row>
    <row r="44">
      <c r="A44" s="7" t="s">
        <v>26</v>
      </c>
      <c r="B44" s="7" t="s">
        <v>35</v>
      </c>
      <c r="C44" s="7" t="s">
        <v>36</v>
      </c>
      <c r="D44" s="7" t="s">
        <v>190</v>
      </c>
      <c r="E44" s="7" t="s">
        <v>241</v>
      </c>
      <c r="F44" s="7">
        <v>95.0</v>
      </c>
      <c r="G44" s="7">
        <v>1.0</v>
      </c>
      <c r="H44" s="17"/>
      <c r="I44" s="7">
        <v>0.0</v>
      </c>
      <c r="J44" s="7">
        <v>1.0</v>
      </c>
    </row>
    <row r="45">
      <c r="A45" s="7" t="s">
        <v>26</v>
      </c>
      <c r="B45" s="7" t="s">
        <v>35</v>
      </c>
      <c r="C45" s="7" t="s">
        <v>36</v>
      </c>
      <c r="D45" s="7" t="s">
        <v>242</v>
      </c>
      <c r="E45" s="7" t="s">
        <v>241</v>
      </c>
      <c r="F45" s="7">
        <v>95.0</v>
      </c>
      <c r="G45" s="7">
        <v>1.0</v>
      </c>
      <c r="H45" s="17"/>
      <c r="I45" s="7">
        <v>0.0</v>
      </c>
      <c r="J45" s="7">
        <v>1.0</v>
      </c>
    </row>
    <row r="46">
      <c r="A46" s="7" t="s">
        <v>26</v>
      </c>
      <c r="B46" s="7" t="s">
        <v>35</v>
      </c>
      <c r="C46" s="7" t="s">
        <v>36</v>
      </c>
      <c r="D46" s="7" t="s">
        <v>80</v>
      </c>
      <c r="E46" s="7" t="s">
        <v>241</v>
      </c>
      <c r="F46" s="7">
        <v>95.0</v>
      </c>
      <c r="G46" s="7">
        <v>1.0</v>
      </c>
      <c r="H46" s="17"/>
      <c r="I46" s="7">
        <v>0.0</v>
      </c>
      <c r="J46" s="7">
        <v>1.0</v>
      </c>
    </row>
    <row r="47">
      <c r="A47" s="7" t="s">
        <v>26</v>
      </c>
      <c r="B47" s="7" t="s">
        <v>35</v>
      </c>
      <c r="C47" s="7" t="s">
        <v>36</v>
      </c>
      <c r="D47" s="7" t="s">
        <v>298</v>
      </c>
      <c r="E47" s="7" t="s">
        <v>299</v>
      </c>
      <c r="F47" s="7">
        <v>95.0</v>
      </c>
      <c r="G47" s="7">
        <v>1.0</v>
      </c>
      <c r="H47" s="17"/>
      <c r="I47" s="7">
        <v>0.0</v>
      </c>
      <c r="J47" s="7">
        <v>1.0</v>
      </c>
    </row>
    <row r="48">
      <c r="A48" s="7" t="s">
        <v>26</v>
      </c>
      <c r="B48" s="7" t="s">
        <v>35</v>
      </c>
      <c r="C48" s="7" t="s">
        <v>36</v>
      </c>
      <c r="D48" s="7" t="s">
        <v>190</v>
      </c>
      <c r="E48" s="7" t="s">
        <v>261</v>
      </c>
      <c r="F48" s="7">
        <v>98.0</v>
      </c>
      <c r="G48" s="7">
        <v>1.0</v>
      </c>
      <c r="H48" s="17"/>
      <c r="I48" s="7">
        <v>0.0</v>
      </c>
      <c r="J48" s="7">
        <v>1.0</v>
      </c>
    </row>
    <row r="49">
      <c r="A49" s="7" t="s">
        <v>26</v>
      </c>
      <c r="B49" s="7" t="s">
        <v>35</v>
      </c>
      <c r="C49" s="7" t="s">
        <v>36</v>
      </c>
      <c r="D49" s="7" t="s">
        <v>242</v>
      </c>
      <c r="E49" s="7" t="s">
        <v>261</v>
      </c>
      <c r="F49" s="7">
        <v>98.0</v>
      </c>
      <c r="G49" s="7">
        <v>1.0</v>
      </c>
      <c r="H49" s="17"/>
      <c r="I49" s="7">
        <v>0.0</v>
      </c>
      <c r="J49" s="7">
        <v>1.0</v>
      </c>
    </row>
    <row r="50">
      <c r="A50" s="7" t="s">
        <v>26</v>
      </c>
      <c r="B50" s="7" t="s">
        <v>35</v>
      </c>
      <c r="C50" s="7" t="s">
        <v>36</v>
      </c>
      <c r="D50" s="7" t="s">
        <v>80</v>
      </c>
      <c r="E50" s="7" t="s">
        <v>261</v>
      </c>
      <c r="F50" s="7">
        <v>98.0</v>
      </c>
      <c r="G50" s="7">
        <v>1.0</v>
      </c>
      <c r="H50" s="17"/>
      <c r="I50" s="7">
        <v>0.0</v>
      </c>
      <c r="J50" s="7">
        <v>1.0</v>
      </c>
    </row>
    <row r="51">
      <c r="A51" s="7" t="s">
        <v>26</v>
      </c>
      <c r="B51" s="7" t="s">
        <v>35</v>
      </c>
      <c r="C51" s="7" t="s">
        <v>36</v>
      </c>
      <c r="D51" s="7" t="s">
        <v>298</v>
      </c>
      <c r="E51" s="7" t="s">
        <v>300</v>
      </c>
      <c r="F51" s="7">
        <v>98.0</v>
      </c>
      <c r="G51" s="7">
        <v>1.0</v>
      </c>
      <c r="H51" s="17"/>
      <c r="I51" s="7">
        <v>0.0</v>
      </c>
      <c r="J51" s="7">
        <v>1.0</v>
      </c>
    </row>
    <row r="52">
      <c r="A52" s="7" t="s">
        <v>26</v>
      </c>
      <c r="B52" s="7" t="s">
        <v>35</v>
      </c>
      <c r="C52" s="7" t="s">
        <v>36</v>
      </c>
      <c r="D52" s="7" t="s">
        <v>80</v>
      </c>
      <c r="E52" s="7" t="s">
        <v>287</v>
      </c>
      <c r="F52" s="7">
        <v>95.0</v>
      </c>
      <c r="G52" s="7">
        <v>1.0</v>
      </c>
      <c r="H52" s="17"/>
      <c r="I52" s="7">
        <v>1.0</v>
      </c>
      <c r="J52" s="7">
        <v>1.0</v>
      </c>
    </row>
    <row r="53">
      <c r="A53" s="7" t="s">
        <v>26</v>
      </c>
      <c r="B53" s="7" t="s">
        <v>35</v>
      </c>
      <c r="C53" s="7" t="s">
        <v>36</v>
      </c>
      <c r="D53" s="7" t="s">
        <v>206</v>
      </c>
      <c r="E53" s="7" t="s">
        <v>303</v>
      </c>
      <c r="F53" s="7">
        <v>95.0</v>
      </c>
      <c r="G53" s="7">
        <v>1.0</v>
      </c>
      <c r="H53" s="17"/>
      <c r="I53" s="7">
        <v>1.0</v>
      </c>
      <c r="J53" s="7">
        <v>1.0</v>
      </c>
    </row>
    <row r="54">
      <c r="A54" s="7" t="s">
        <v>26</v>
      </c>
      <c r="B54" s="7" t="s">
        <v>35</v>
      </c>
      <c r="C54" s="7" t="s">
        <v>36</v>
      </c>
      <c r="D54" s="7" t="s">
        <v>80</v>
      </c>
      <c r="E54" s="7" t="s">
        <v>288</v>
      </c>
      <c r="F54" s="7">
        <v>98.0</v>
      </c>
      <c r="G54" s="7">
        <v>1.0</v>
      </c>
      <c r="H54" s="17"/>
      <c r="I54" s="7">
        <v>1.0</v>
      </c>
      <c r="J54" s="7">
        <v>1.0</v>
      </c>
    </row>
    <row r="55">
      <c r="A55" s="7" t="s">
        <v>26</v>
      </c>
      <c r="B55" s="7" t="s">
        <v>35</v>
      </c>
      <c r="C55" s="7" t="s">
        <v>36</v>
      </c>
      <c r="D55" s="7" t="s">
        <v>206</v>
      </c>
      <c r="E55" s="7" t="s">
        <v>309</v>
      </c>
      <c r="F55" s="7">
        <v>98.0</v>
      </c>
      <c r="G55" s="7">
        <v>1.0</v>
      </c>
      <c r="H55" s="17"/>
      <c r="I55" s="7">
        <v>1.0</v>
      </c>
      <c r="J55" s="7">
        <v>1.0</v>
      </c>
    </row>
    <row r="56">
      <c r="A56" s="7" t="s">
        <v>26</v>
      </c>
      <c r="B56" s="7" t="s">
        <v>35</v>
      </c>
      <c r="C56" s="7" t="s">
        <v>36</v>
      </c>
      <c r="D56" s="7" t="s">
        <v>37</v>
      </c>
      <c r="E56" s="7" t="s">
        <v>311</v>
      </c>
      <c r="F56" s="7">
        <v>95.0</v>
      </c>
      <c r="G56" s="7">
        <v>1.0</v>
      </c>
      <c r="H56" s="17"/>
      <c r="I56" s="7">
        <v>0.0</v>
      </c>
      <c r="J56" s="7">
        <v>1.0</v>
      </c>
    </row>
    <row r="57">
      <c r="A57" s="7" t="s">
        <v>26</v>
      </c>
      <c r="B57" s="7" t="s">
        <v>35</v>
      </c>
      <c r="C57" s="7" t="s">
        <v>36</v>
      </c>
      <c r="D57" s="7" t="s">
        <v>37</v>
      </c>
      <c r="E57" s="7" t="s">
        <v>312</v>
      </c>
      <c r="F57" s="7">
        <v>98.0</v>
      </c>
      <c r="G57" s="7">
        <v>1.0</v>
      </c>
      <c r="H57" s="17"/>
      <c r="I57" s="7">
        <v>0.0</v>
      </c>
      <c r="J57" s="7">
        <v>1.0</v>
      </c>
    </row>
    <row r="58">
      <c r="A58" s="7" t="s">
        <v>26</v>
      </c>
      <c r="B58" s="7" t="s">
        <v>35</v>
      </c>
      <c r="C58" s="7" t="s">
        <v>36</v>
      </c>
      <c r="D58" s="7" t="s">
        <v>206</v>
      </c>
      <c r="E58" s="7" t="s">
        <v>313</v>
      </c>
      <c r="F58" s="7">
        <v>95.0</v>
      </c>
      <c r="G58" s="7">
        <v>1.0</v>
      </c>
      <c r="H58" s="17"/>
      <c r="I58" s="7">
        <v>0.0</v>
      </c>
      <c r="J58" s="7">
        <v>1.0</v>
      </c>
    </row>
    <row r="59">
      <c r="A59" s="7" t="s">
        <v>26</v>
      </c>
      <c r="B59" s="7" t="s">
        <v>35</v>
      </c>
      <c r="C59" s="7" t="s">
        <v>36</v>
      </c>
      <c r="D59" s="7" t="s">
        <v>206</v>
      </c>
      <c r="E59" s="7" t="s">
        <v>314</v>
      </c>
      <c r="F59" s="7">
        <v>98.0</v>
      </c>
      <c r="G59" s="7">
        <v>1.0</v>
      </c>
      <c r="H59" s="17"/>
      <c r="I59" s="7">
        <v>0.0</v>
      </c>
      <c r="J59" s="7">
        <v>1.0</v>
      </c>
    </row>
    <row r="60">
      <c r="A60" s="7" t="s">
        <v>26</v>
      </c>
      <c r="B60" s="7" t="s">
        <v>35</v>
      </c>
      <c r="C60" s="7" t="s">
        <v>36</v>
      </c>
      <c r="D60" s="7" t="s">
        <v>153</v>
      </c>
      <c r="E60" s="7" t="s">
        <v>296</v>
      </c>
      <c r="F60" s="7">
        <v>95.0</v>
      </c>
      <c r="G60" s="7">
        <v>1.0</v>
      </c>
      <c r="H60" s="17"/>
      <c r="I60" s="7">
        <v>0.0</v>
      </c>
      <c r="J60" s="7">
        <v>1.0</v>
      </c>
    </row>
    <row r="61">
      <c r="A61" s="7" t="s">
        <v>26</v>
      </c>
      <c r="B61" s="7" t="s">
        <v>35</v>
      </c>
      <c r="C61" s="7" t="s">
        <v>36</v>
      </c>
      <c r="D61" s="7" t="s">
        <v>153</v>
      </c>
      <c r="E61" s="7" t="s">
        <v>297</v>
      </c>
      <c r="F61" s="7">
        <v>98.0</v>
      </c>
      <c r="G61" s="7">
        <v>1.0</v>
      </c>
      <c r="H61" s="17"/>
      <c r="I61" s="7">
        <v>0.0</v>
      </c>
      <c r="J61" s="7">
        <v>1.0</v>
      </c>
    </row>
    <row r="62">
      <c r="A62" s="7" t="s">
        <v>26</v>
      </c>
      <c r="B62" s="7" t="s">
        <v>35</v>
      </c>
      <c r="C62" s="7" t="s">
        <v>36</v>
      </c>
      <c r="D62" s="7" t="s">
        <v>48</v>
      </c>
      <c r="E62" s="7" t="s">
        <v>268</v>
      </c>
      <c r="F62" s="7">
        <v>95.0</v>
      </c>
      <c r="G62" s="7">
        <v>1.0</v>
      </c>
      <c r="H62" s="17"/>
      <c r="I62" s="7">
        <v>0.0</v>
      </c>
      <c r="J62" s="7">
        <v>1.0</v>
      </c>
    </row>
    <row r="63">
      <c r="A63" s="7" t="s">
        <v>26</v>
      </c>
      <c r="B63" s="7" t="s">
        <v>35</v>
      </c>
      <c r="C63" s="7" t="s">
        <v>36</v>
      </c>
      <c r="D63" s="7" t="s">
        <v>48</v>
      </c>
      <c r="E63" s="7" t="s">
        <v>267</v>
      </c>
      <c r="F63" s="7">
        <v>98.0</v>
      </c>
      <c r="G63" s="7">
        <v>1.0</v>
      </c>
      <c r="H63" s="17"/>
      <c r="I63" s="7">
        <v>0.0</v>
      </c>
      <c r="J63" s="7">
        <v>1.0</v>
      </c>
    </row>
    <row r="64">
      <c r="A64" s="7" t="s">
        <v>26</v>
      </c>
      <c r="B64" s="7" t="s">
        <v>35</v>
      </c>
      <c r="C64" s="7" t="s">
        <v>54</v>
      </c>
      <c r="D64" s="7" t="s">
        <v>131</v>
      </c>
      <c r="E64" s="7" t="s">
        <v>265</v>
      </c>
      <c r="F64" s="7">
        <v>100.0</v>
      </c>
      <c r="G64" s="7">
        <v>1.0</v>
      </c>
      <c r="H64" s="17"/>
      <c r="I64" s="7">
        <v>1.0</v>
      </c>
      <c r="J64" s="7">
        <v>1.0</v>
      </c>
    </row>
    <row r="65">
      <c r="A65" s="7" t="s">
        <v>26</v>
      </c>
      <c r="B65" s="7" t="s">
        <v>35</v>
      </c>
      <c r="C65" s="7" t="s">
        <v>54</v>
      </c>
      <c r="D65" s="7" t="s">
        <v>56</v>
      </c>
      <c r="E65" s="7" t="s">
        <v>354</v>
      </c>
      <c r="F65" s="7">
        <v>83.0</v>
      </c>
      <c r="G65" s="7">
        <v>1.0</v>
      </c>
      <c r="H65" s="17"/>
      <c r="I65" s="7">
        <v>4.0</v>
      </c>
      <c r="J65" s="7">
        <v>2.0</v>
      </c>
    </row>
    <row r="66">
      <c r="A66" s="7" t="s">
        <v>26</v>
      </c>
      <c r="B66" s="7" t="s">
        <v>35</v>
      </c>
      <c r="C66" s="7" t="s">
        <v>36</v>
      </c>
      <c r="D66" s="7" t="s">
        <v>37</v>
      </c>
      <c r="E66" s="7" t="s">
        <v>355</v>
      </c>
      <c r="F66" s="7">
        <v>95.0</v>
      </c>
      <c r="G66" s="7">
        <v>1.0</v>
      </c>
      <c r="H66" s="17"/>
      <c r="I66" s="7">
        <v>0.0</v>
      </c>
      <c r="J66" s="7">
        <v>1.0</v>
      </c>
    </row>
    <row r="67">
      <c r="A67" s="7" t="s">
        <v>26</v>
      </c>
      <c r="B67" s="7" t="s">
        <v>35</v>
      </c>
      <c r="C67" s="7" t="s">
        <v>36</v>
      </c>
      <c r="D67" s="7" t="s">
        <v>37</v>
      </c>
      <c r="E67" s="7" t="s">
        <v>365</v>
      </c>
      <c r="F67" s="7">
        <v>98.0</v>
      </c>
      <c r="G67" s="7">
        <v>1.0</v>
      </c>
      <c r="H67" s="17"/>
      <c r="I67" s="7">
        <v>0.0</v>
      </c>
      <c r="J67" s="7">
        <v>1.0</v>
      </c>
    </row>
    <row r="68">
      <c r="A68" s="7" t="s">
        <v>26</v>
      </c>
      <c r="B68" s="7" t="s">
        <v>35</v>
      </c>
      <c r="C68" s="7" t="s">
        <v>36</v>
      </c>
      <c r="D68" s="7" t="s">
        <v>37</v>
      </c>
      <c r="E68" s="7" t="s">
        <v>301</v>
      </c>
      <c r="F68" s="7">
        <v>95.0</v>
      </c>
      <c r="G68" s="7">
        <v>1.0</v>
      </c>
      <c r="H68" s="17"/>
      <c r="I68" s="7">
        <v>0.0</v>
      </c>
      <c r="J68" s="7">
        <v>1.0</v>
      </c>
    </row>
    <row r="69">
      <c r="A69" s="7" t="s">
        <v>26</v>
      </c>
      <c r="B69" s="7" t="s">
        <v>35</v>
      </c>
      <c r="C69" s="7" t="s">
        <v>36</v>
      </c>
      <c r="D69" s="7" t="s">
        <v>37</v>
      </c>
      <c r="E69" s="7" t="s">
        <v>305</v>
      </c>
      <c r="F69" s="7">
        <v>98.0</v>
      </c>
      <c r="G69" s="7">
        <v>1.0</v>
      </c>
      <c r="H69" s="17"/>
      <c r="I69" s="7">
        <v>0.0</v>
      </c>
      <c r="J69" s="7">
        <v>1.0</v>
      </c>
    </row>
    <row r="70">
      <c r="A70" s="7" t="s">
        <v>26</v>
      </c>
      <c r="B70" s="7" t="s">
        <v>35</v>
      </c>
      <c r="C70" s="7" t="s">
        <v>36</v>
      </c>
      <c r="D70" s="7" t="s">
        <v>37</v>
      </c>
      <c r="E70" s="7" t="s">
        <v>308</v>
      </c>
      <c r="F70" s="7">
        <v>95.0</v>
      </c>
      <c r="G70" s="7">
        <v>1.0</v>
      </c>
      <c r="H70" s="17"/>
      <c r="I70" s="7">
        <v>0.0</v>
      </c>
      <c r="J70" s="7">
        <v>1.0</v>
      </c>
    </row>
    <row r="71">
      <c r="A71" s="7" t="s">
        <v>26</v>
      </c>
      <c r="B71" s="7" t="s">
        <v>35</v>
      </c>
      <c r="C71" s="7" t="s">
        <v>36</v>
      </c>
      <c r="D71" s="7" t="s">
        <v>37</v>
      </c>
      <c r="E71" s="7" t="s">
        <v>310</v>
      </c>
      <c r="F71" s="7">
        <v>98.0</v>
      </c>
      <c r="G71" s="7">
        <v>1.0</v>
      </c>
      <c r="H71" s="17"/>
      <c r="I71" s="7">
        <v>0.0</v>
      </c>
      <c r="J71" s="7">
        <v>1.0</v>
      </c>
    </row>
    <row r="72">
      <c r="A72" s="7" t="s">
        <v>26</v>
      </c>
      <c r="B72" s="7" t="s">
        <v>35</v>
      </c>
      <c r="C72" s="7" t="s">
        <v>36</v>
      </c>
      <c r="D72" s="7" t="s">
        <v>48</v>
      </c>
      <c r="E72" s="7" t="s">
        <v>263</v>
      </c>
      <c r="F72" s="7">
        <v>95.0</v>
      </c>
      <c r="G72" s="7">
        <v>1.0</v>
      </c>
      <c r="H72" s="17"/>
      <c r="I72" s="7">
        <v>2.0</v>
      </c>
      <c r="J72" s="7">
        <v>1.0</v>
      </c>
    </row>
    <row r="73">
      <c r="A73" s="7" t="s">
        <v>26</v>
      </c>
      <c r="B73" s="7" t="s">
        <v>35</v>
      </c>
      <c r="C73" s="7" t="s">
        <v>36</v>
      </c>
      <c r="D73" s="7" t="s">
        <v>48</v>
      </c>
      <c r="E73" s="7" t="s">
        <v>254</v>
      </c>
      <c r="F73" s="7">
        <v>98.0</v>
      </c>
      <c r="G73" s="7">
        <v>1.0</v>
      </c>
      <c r="H73" s="17"/>
      <c r="I73" s="7">
        <v>2.0</v>
      </c>
      <c r="J73" s="7">
        <v>1.0</v>
      </c>
    </row>
    <row r="74">
      <c r="A74" s="7" t="s">
        <v>26</v>
      </c>
      <c r="B74" s="7" t="s">
        <v>35</v>
      </c>
      <c r="C74" s="7" t="s">
        <v>36</v>
      </c>
      <c r="D74" s="7" t="s">
        <v>48</v>
      </c>
      <c r="E74" s="7" t="s">
        <v>315</v>
      </c>
      <c r="F74" s="7">
        <v>95.0</v>
      </c>
      <c r="G74" s="7">
        <v>1.0</v>
      </c>
      <c r="H74" s="17"/>
      <c r="I74" s="7">
        <v>2.0</v>
      </c>
      <c r="J74" s="7">
        <v>1.0</v>
      </c>
    </row>
    <row r="75">
      <c r="A75" s="7" t="s">
        <v>26</v>
      </c>
      <c r="B75" s="7" t="s">
        <v>35</v>
      </c>
      <c r="C75" s="7" t="s">
        <v>36</v>
      </c>
      <c r="D75" s="7" t="s">
        <v>48</v>
      </c>
      <c r="E75" s="7" t="s">
        <v>324</v>
      </c>
      <c r="F75" s="7">
        <v>98.0</v>
      </c>
      <c r="G75" s="7">
        <v>1.0</v>
      </c>
      <c r="H75" s="17"/>
      <c r="I75" s="7">
        <v>2.0</v>
      </c>
      <c r="J75" s="7">
        <v>1.0</v>
      </c>
    </row>
    <row r="76">
      <c r="A76" s="7" t="s">
        <v>26</v>
      </c>
      <c r="B76" s="7" t="s">
        <v>35</v>
      </c>
      <c r="C76" s="7" t="s">
        <v>36</v>
      </c>
      <c r="D76" s="7" t="s">
        <v>48</v>
      </c>
      <c r="E76" s="7" t="s">
        <v>253</v>
      </c>
      <c r="F76" s="7">
        <v>95.0</v>
      </c>
      <c r="G76" s="7">
        <v>1.0</v>
      </c>
      <c r="H76" s="17"/>
      <c r="I76" s="7">
        <v>1.0</v>
      </c>
      <c r="J76" s="7">
        <v>1.0</v>
      </c>
    </row>
    <row r="77">
      <c r="A77" s="7" t="s">
        <v>26</v>
      </c>
      <c r="B77" s="7" t="s">
        <v>35</v>
      </c>
      <c r="C77" s="7" t="s">
        <v>36</v>
      </c>
      <c r="D77" s="7" t="s">
        <v>48</v>
      </c>
      <c r="E77" s="7" t="s">
        <v>251</v>
      </c>
      <c r="F77" s="7">
        <v>98.0</v>
      </c>
      <c r="G77" s="7">
        <v>1.0</v>
      </c>
      <c r="H77" s="17"/>
      <c r="I77" s="7">
        <v>1.0</v>
      </c>
      <c r="J77" s="7">
        <v>1.0</v>
      </c>
    </row>
    <row r="78">
      <c r="A78" s="7" t="s">
        <v>26</v>
      </c>
      <c r="B78" s="7" t="s">
        <v>35</v>
      </c>
      <c r="C78" s="7" t="s">
        <v>36</v>
      </c>
      <c r="D78" s="7" t="s">
        <v>107</v>
      </c>
      <c r="E78" s="7" t="s">
        <v>327</v>
      </c>
      <c r="F78" s="7">
        <v>69.0</v>
      </c>
      <c r="G78" s="7">
        <v>1.0</v>
      </c>
      <c r="H78" s="17"/>
      <c r="I78" s="7">
        <v>3.0</v>
      </c>
      <c r="J78" s="7">
        <v>4.0</v>
      </c>
    </row>
    <row r="79">
      <c r="A79" s="7" t="s">
        <v>26</v>
      </c>
      <c r="B79" s="7" t="s">
        <v>35</v>
      </c>
      <c r="C79" s="7" t="s">
        <v>36</v>
      </c>
      <c r="D79" s="7" t="s">
        <v>206</v>
      </c>
      <c r="E79" s="7" t="s">
        <v>405</v>
      </c>
      <c r="F79" s="7">
        <v>95.0</v>
      </c>
      <c r="G79" s="7">
        <v>1.0</v>
      </c>
      <c r="H79" s="17"/>
      <c r="I79" s="7">
        <v>2.0</v>
      </c>
      <c r="J79" s="7">
        <v>1.0</v>
      </c>
    </row>
    <row r="80">
      <c r="A80" s="7" t="s">
        <v>26</v>
      </c>
      <c r="B80" s="7" t="s">
        <v>35</v>
      </c>
      <c r="C80" s="7" t="s">
        <v>36</v>
      </c>
      <c r="D80" s="7" t="s">
        <v>206</v>
      </c>
      <c r="E80" s="7" t="s">
        <v>407</v>
      </c>
      <c r="F80" s="7">
        <v>98.0</v>
      </c>
      <c r="G80" s="7">
        <v>1.0</v>
      </c>
      <c r="H80" s="17"/>
      <c r="I80" s="7">
        <v>2.0</v>
      </c>
      <c r="J80" s="7">
        <v>1.0</v>
      </c>
    </row>
    <row r="81">
      <c r="A81" s="7" t="s">
        <v>26</v>
      </c>
      <c r="B81" s="7" t="s">
        <v>35</v>
      </c>
      <c r="C81" s="7" t="s">
        <v>54</v>
      </c>
      <c r="D81" s="7" t="s">
        <v>129</v>
      </c>
      <c r="E81" s="7" t="s">
        <v>329</v>
      </c>
      <c r="F81" s="7">
        <v>81.0</v>
      </c>
      <c r="G81" s="7">
        <v>1.0</v>
      </c>
      <c r="H81" s="17"/>
      <c r="I81" s="7">
        <v>3.0</v>
      </c>
      <c r="J81" s="7">
        <v>3.0</v>
      </c>
    </row>
    <row r="82">
      <c r="A82" s="7" t="s">
        <v>26</v>
      </c>
      <c r="B82" s="7" t="s">
        <v>35</v>
      </c>
      <c r="C82" s="7" t="s">
        <v>36</v>
      </c>
      <c r="D82" s="7" t="s">
        <v>37</v>
      </c>
      <c r="E82" s="7" t="s">
        <v>410</v>
      </c>
      <c r="F82" s="7">
        <v>95.0</v>
      </c>
      <c r="G82" s="7">
        <v>1.0</v>
      </c>
      <c r="H82" s="17"/>
      <c r="I82" s="7">
        <v>1.0</v>
      </c>
      <c r="J82" s="7">
        <v>1.0</v>
      </c>
    </row>
    <row r="83">
      <c r="A83" s="7" t="s">
        <v>26</v>
      </c>
      <c r="B83" s="7" t="s">
        <v>35</v>
      </c>
      <c r="C83" s="7" t="s">
        <v>36</v>
      </c>
      <c r="D83" s="7" t="s">
        <v>37</v>
      </c>
      <c r="E83" s="7" t="s">
        <v>416</v>
      </c>
      <c r="F83" s="7">
        <v>98.0</v>
      </c>
      <c r="G83" s="7">
        <v>1.0</v>
      </c>
      <c r="H83" s="17"/>
      <c r="I83" s="7">
        <v>1.0</v>
      </c>
      <c r="J83" s="7">
        <v>1.0</v>
      </c>
    </row>
    <row r="84">
      <c r="A84" s="7" t="s">
        <v>26</v>
      </c>
      <c r="B84" s="7" t="s">
        <v>35</v>
      </c>
      <c r="C84" s="7" t="s">
        <v>36</v>
      </c>
      <c r="D84" s="7" t="s">
        <v>153</v>
      </c>
      <c r="E84" s="7" t="s">
        <v>235</v>
      </c>
      <c r="F84" s="7">
        <v>95.0</v>
      </c>
      <c r="G84" s="7">
        <v>1.0</v>
      </c>
      <c r="H84" s="17"/>
      <c r="I84" s="7">
        <v>2.0</v>
      </c>
      <c r="J84" s="7">
        <v>1.0</v>
      </c>
    </row>
    <row r="85">
      <c r="A85" s="7" t="s">
        <v>26</v>
      </c>
      <c r="B85" s="7" t="s">
        <v>35</v>
      </c>
      <c r="C85" s="7" t="s">
        <v>36</v>
      </c>
      <c r="D85" s="7" t="s">
        <v>153</v>
      </c>
      <c r="E85" s="7" t="s">
        <v>234</v>
      </c>
      <c r="F85" s="7">
        <v>98.0</v>
      </c>
      <c r="G85" s="7">
        <v>1.0</v>
      </c>
      <c r="H85" s="17"/>
      <c r="I85" s="7">
        <v>2.0</v>
      </c>
      <c r="J85" s="7">
        <v>1.0</v>
      </c>
    </row>
    <row r="86">
      <c r="A86" s="7" t="s">
        <v>26</v>
      </c>
      <c r="B86" s="7" t="s">
        <v>35</v>
      </c>
      <c r="C86" s="7" t="s">
        <v>101</v>
      </c>
      <c r="D86" s="7" t="s">
        <v>230</v>
      </c>
      <c r="E86" s="7" t="s">
        <v>233</v>
      </c>
      <c r="F86" s="7">
        <v>100.0</v>
      </c>
      <c r="G86" s="7">
        <v>1.0</v>
      </c>
      <c r="H86" s="17"/>
      <c r="I86" s="7">
        <v>0.0</v>
      </c>
      <c r="J86" s="7">
        <v>1.0</v>
      </c>
    </row>
    <row r="87">
      <c r="A87" s="7" t="s">
        <v>26</v>
      </c>
      <c r="B87" s="7" t="s">
        <v>35</v>
      </c>
      <c r="C87" s="7" t="s">
        <v>54</v>
      </c>
      <c r="D87" s="7" t="s">
        <v>106</v>
      </c>
      <c r="E87" s="7" t="s">
        <v>331</v>
      </c>
      <c r="F87" s="7">
        <v>86.0</v>
      </c>
      <c r="G87" s="7">
        <v>1.0</v>
      </c>
      <c r="H87" s="17"/>
      <c r="I87" s="7">
        <v>2.0</v>
      </c>
      <c r="J87" s="7">
        <v>2.0</v>
      </c>
    </row>
    <row r="88">
      <c r="A88" s="7" t="s">
        <v>26</v>
      </c>
      <c r="B88" s="7" t="s">
        <v>35</v>
      </c>
      <c r="C88" s="7" t="s">
        <v>36</v>
      </c>
      <c r="D88" s="7" t="s">
        <v>37</v>
      </c>
      <c r="E88" s="7" t="s">
        <v>432</v>
      </c>
      <c r="F88" s="7">
        <v>95.0</v>
      </c>
      <c r="G88" s="7">
        <v>1.0</v>
      </c>
      <c r="H88" s="17"/>
      <c r="I88" s="7">
        <v>0.0</v>
      </c>
      <c r="J88" s="7">
        <v>1.0</v>
      </c>
    </row>
    <row r="89">
      <c r="A89" s="7" t="s">
        <v>26</v>
      </c>
      <c r="B89" s="7" t="s">
        <v>35</v>
      </c>
      <c r="C89" s="7" t="s">
        <v>36</v>
      </c>
      <c r="D89" s="7" t="s">
        <v>37</v>
      </c>
      <c r="E89" s="7" t="s">
        <v>438</v>
      </c>
      <c r="F89" s="7">
        <v>98.0</v>
      </c>
      <c r="G89" s="7">
        <v>1.0</v>
      </c>
      <c r="H89" s="17"/>
      <c r="I89" s="7">
        <v>0.0</v>
      </c>
      <c r="J89" s="7">
        <v>1.0</v>
      </c>
    </row>
    <row r="90">
      <c r="A90" s="7" t="s">
        <v>26</v>
      </c>
      <c r="B90" s="7" t="s">
        <v>35</v>
      </c>
      <c r="C90" s="7" t="s">
        <v>36</v>
      </c>
      <c r="D90" s="7" t="s">
        <v>37</v>
      </c>
      <c r="E90" s="7" t="s">
        <v>439</v>
      </c>
      <c r="F90" s="7">
        <v>95.0</v>
      </c>
      <c r="G90" s="7">
        <v>1.0</v>
      </c>
      <c r="H90" s="17"/>
      <c r="I90" s="7">
        <v>0.0</v>
      </c>
      <c r="J90" s="7">
        <v>1.0</v>
      </c>
    </row>
    <row r="91">
      <c r="A91" s="7" t="s">
        <v>26</v>
      </c>
      <c r="B91" s="7" t="s">
        <v>35</v>
      </c>
      <c r="C91" s="7" t="s">
        <v>36</v>
      </c>
      <c r="D91" s="7" t="s">
        <v>37</v>
      </c>
      <c r="E91" s="7" t="s">
        <v>446</v>
      </c>
      <c r="F91" s="7">
        <v>98.0</v>
      </c>
      <c r="G91" s="7">
        <v>1.0</v>
      </c>
      <c r="H91" s="17"/>
      <c r="I91" s="7">
        <v>0.0</v>
      </c>
      <c r="J91" s="7">
        <v>1.0</v>
      </c>
    </row>
    <row r="92">
      <c r="A92" s="7" t="s">
        <v>26</v>
      </c>
      <c r="B92" s="7" t="s">
        <v>35</v>
      </c>
      <c r="C92" s="7" t="s">
        <v>101</v>
      </c>
      <c r="D92" s="7" t="s">
        <v>230</v>
      </c>
      <c r="E92" s="7" t="s">
        <v>231</v>
      </c>
      <c r="F92" s="7">
        <v>82.0</v>
      </c>
      <c r="G92" s="7">
        <v>1.0</v>
      </c>
      <c r="H92" s="17"/>
      <c r="I92" s="7">
        <v>3.0</v>
      </c>
      <c r="J92" s="7">
        <v>2.0</v>
      </c>
    </row>
    <row r="93">
      <c r="A93" s="7" t="s">
        <v>26</v>
      </c>
      <c r="B93" s="7" t="s">
        <v>35</v>
      </c>
      <c r="C93" s="7" t="s">
        <v>101</v>
      </c>
      <c r="D93" s="7" t="s">
        <v>145</v>
      </c>
      <c r="E93" s="7" t="s">
        <v>229</v>
      </c>
      <c r="F93" s="7">
        <v>94.0</v>
      </c>
      <c r="G93" s="7">
        <v>1.0</v>
      </c>
      <c r="H93" s="17"/>
      <c r="I93" s="7">
        <v>2.0</v>
      </c>
      <c r="J93" s="7">
        <v>1.0</v>
      </c>
    </row>
    <row r="94">
      <c r="A94" s="7" t="s">
        <v>26</v>
      </c>
      <c r="B94" s="7" t="s">
        <v>35</v>
      </c>
      <c r="C94" s="7" t="s">
        <v>210</v>
      </c>
      <c r="D94" s="7" t="s">
        <v>212</v>
      </c>
      <c r="E94" s="7" t="s">
        <v>213</v>
      </c>
      <c r="F94" s="7">
        <v>70.0</v>
      </c>
      <c r="G94" s="7">
        <v>1.0</v>
      </c>
      <c r="H94" s="17"/>
      <c r="I94" s="7">
        <v>10.0</v>
      </c>
      <c r="J94" s="7">
        <v>5.0</v>
      </c>
    </row>
    <row r="95">
      <c r="A95" s="7" t="s">
        <v>26</v>
      </c>
      <c r="B95" s="7" t="s">
        <v>35</v>
      </c>
      <c r="C95" s="7" t="s">
        <v>101</v>
      </c>
      <c r="D95" s="7" t="s">
        <v>110</v>
      </c>
      <c r="E95" s="7" t="s">
        <v>189</v>
      </c>
      <c r="F95" s="7">
        <v>64.0</v>
      </c>
      <c r="G95" s="7">
        <v>1.0</v>
      </c>
      <c r="H95" s="17"/>
      <c r="I95" s="7">
        <v>4.0</v>
      </c>
      <c r="J95" s="7">
        <v>6.0</v>
      </c>
    </row>
    <row r="96">
      <c r="A96" s="7" t="s">
        <v>26</v>
      </c>
      <c r="B96" s="7" t="s">
        <v>35</v>
      </c>
      <c r="C96" s="7" t="s">
        <v>101</v>
      </c>
      <c r="D96" s="7" t="s">
        <v>186</v>
      </c>
      <c r="E96" s="7" t="s">
        <v>187</v>
      </c>
      <c r="F96" s="7">
        <v>100.0</v>
      </c>
      <c r="G96" s="7">
        <v>1.0</v>
      </c>
      <c r="H96" s="17"/>
      <c r="I96" s="7">
        <v>0.0</v>
      </c>
      <c r="J96" s="7">
        <v>0.0</v>
      </c>
    </row>
    <row r="97">
      <c r="A97" s="7" t="s">
        <v>26</v>
      </c>
      <c r="B97" s="7" t="s">
        <v>35</v>
      </c>
      <c r="C97" s="7" t="s">
        <v>101</v>
      </c>
      <c r="D97" s="7" t="s">
        <v>184</v>
      </c>
      <c r="E97" s="7" t="s">
        <v>185</v>
      </c>
      <c r="F97" s="7">
        <v>89.0</v>
      </c>
      <c r="G97" s="7">
        <v>1.0</v>
      </c>
      <c r="H97" s="17"/>
      <c r="I97" s="7">
        <v>4.0</v>
      </c>
      <c r="J97" s="7">
        <v>1.0</v>
      </c>
    </row>
    <row r="98">
      <c r="A98" s="7" t="s">
        <v>26</v>
      </c>
      <c r="B98" s="7" t="s">
        <v>35</v>
      </c>
      <c r="C98" s="7" t="s">
        <v>36</v>
      </c>
      <c r="D98" s="7" t="s">
        <v>37</v>
      </c>
      <c r="E98" s="7" t="s">
        <v>359</v>
      </c>
      <c r="F98" s="7">
        <v>95.0</v>
      </c>
      <c r="G98" s="7">
        <v>1.0</v>
      </c>
      <c r="H98" s="17"/>
      <c r="I98" s="7">
        <v>0.0</v>
      </c>
      <c r="J98" s="7">
        <v>1.0</v>
      </c>
    </row>
    <row r="99">
      <c r="A99" s="7" t="s">
        <v>26</v>
      </c>
      <c r="B99" s="7" t="s">
        <v>35</v>
      </c>
      <c r="C99" s="7" t="s">
        <v>36</v>
      </c>
      <c r="D99" s="7" t="s">
        <v>37</v>
      </c>
      <c r="E99" s="7" t="s">
        <v>360</v>
      </c>
      <c r="F99" s="7">
        <v>98.0</v>
      </c>
      <c r="G99" s="7">
        <v>1.0</v>
      </c>
      <c r="H99" s="17"/>
      <c r="I99" s="7">
        <v>0.0</v>
      </c>
      <c r="J99" s="7">
        <v>1.0</v>
      </c>
    </row>
    <row r="100">
      <c r="A100" s="7" t="s">
        <v>26</v>
      </c>
      <c r="B100" s="7" t="s">
        <v>35</v>
      </c>
      <c r="C100" s="7" t="s">
        <v>36</v>
      </c>
      <c r="D100" s="7" t="s">
        <v>37</v>
      </c>
      <c r="E100" s="7" t="s">
        <v>368</v>
      </c>
      <c r="F100" s="7">
        <v>95.0</v>
      </c>
      <c r="G100" s="7">
        <v>1.0</v>
      </c>
      <c r="H100" s="17"/>
      <c r="I100" s="7">
        <v>1.0</v>
      </c>
      <c r="J100" s="7">
        <v>1.0</v>
      </c>
    </row>
    <row r="101">
      <c r="A101" s="7" t="s">
        <v>26</v>
      </c>
      <c r="B101" s="7" t="s">
        <v>35</v>
      </c>
      <c r="C101" s="7" t="s">
        <v>36</v>
      </c>
      <c r="D101" s="7" t="s">
        <v>37</v>
      </c>
      <c r="E101" s="7" t="s">
        <v>369</v>
      </c>
      <c r="F101" s="7">
        <v>98.0</v>
      </c>
      <c r="G101" s="7">
        <v>1.0</v>
      </c>
      <c r="H101" s="17"/>
      <c r="I101" s="7">
        <v>1.0</v>
      </c>
      <c r="J101" s="7">
        <v>1.0</v>
      </c>
    </row>
    <row r="102">
      <c r="A102" s="7" t="s">
        <v>26</v>
      </c>
      <c r="B102" s="7" t="s">
        <v>35</v>
      </c>
      <c r="C102" s="7" t="s">
        <v>54</v>
      </c>
      <c r="D102" s="7" t="s">
        <v>137</v>
      </c>
      <c r="E102" s="7" t="s">
        <v>371</v>
      </c>
      <c r="F102" s="7">
        <v>81.0</v>
      </c>
      <c r="G102" s="7">
        <v>1.0</v>
      </c>
      <c r="H102" s="17"/>
      <c r="I102" s="7">
        <v>3.0</v>
      </c>
      <c r="J102" s="7">
        <v>3.0</v>
      </c>
    </row>
    <row r="103">
      <c r="A103" s="7" t="s">
        <v>26</v>
      </c>
      <c r="B103" s="7" t="s">
        <v>35</v>
      </c>
      <c r="C103" s="7" t="s">
        <v>36</v>
      </c>
      <c r="D103" s="7" t="s">
        <v>37</v>
      </c>
      <c r="E103" s="7" t="s">
        <v>464</v>
      </c>
      <c r="F103" s="7">
        <v>95.0</v>
      </c>
      <c r="G103" s="7">
        <v>1.0</v>
      </c>
      <c r="H103" s="17"/>
      <c r="I103" s="7">
        <v>0.0</v>
      </c>
      <c r="J103" s="7">
        <v>1.0</v>
      </c>
    </row>
    <row r="104">
      <c r="A104" s="7" t="s">
        <v>26</v>
      </c>
      <c r="B104" s="7" t="s">
        <v>35</v>
      </c>
      <c r="C104" s="7" t="s">
        <v>36</v>
      </c>
      <c r="D104" s="7" t="s">
        <v>37</v>
      </c>
      <c r="E104" s="7" t="s">
        <v>466</v>
      </c>
      <c r="F104" s="7">
        <v>98.0</v>
      </c>
      <c r="G104" s="7">
        <v>1.0</v>
      </c>
      <c r="H104" s="17"/>
      <c r="I104" s="7">
        <v>0.0</v>
      </c>
      <c r="J104" s="7">
        <v>1.0</v>
      </c>
    </row>
    <row r="105">
      <c r="A105" s="7" t="s">
        <v>26</v>
      </c>
      <c r="B105" s="7" t="s">
        <v>35</v>
      </c>
      <c r="C105" s="7" t="s">
        <v>36</v>
      </c>
      <c r="D105" s="7" t="s">
        <v>37</v>
      </c>
      <c r="E105" s="7" t="s">
        <v>372</v>
      </c>
      <c r="F105" s="7">
        <v>95.0</v>
      </c>
      <c r="G105" s="7">
        <v>1.0</v>
      </c>
      <c r="H105" s="17"/>
      <c r="I105" s="7">
        <v>0.0</v>
      </c>
      <c r="J105" s="7">
        <v>1.0</v>
      </c>
    </row>
    <row r="106">
      <c r="A106" s="7" t="s">
        <v>26</v>
      </c>
      <c r="B106" s="7" t="s">
        <v>35</v>
      </c>
      <c r="C106" s="7" t="s">
        <v>36</v>
      </c>
      <c r="D106" s="7" t="s">
        <v>37</v>
      </c>
      <c r="E106" s="7" t="s">
        <v>373</v>
      </c>
      <c r="F106" s="7">
        <v>98.0</v>
      </c>
      <c r="G106" s="7">
        <v>1.0</v>
      </c>
      <c r="H106" s="17"/>
      <c r="I106" s="7">
        <v>0.0</v>
      </c>
      <c r="J106" s="7">
        <v>1.0</v>
      </c>
    </row>
    <row r="107">
      <c r="A107" s="7" t="s">
        <v>26</v>
      </c>
      <c r="B107" s="7" t="s">
        <v>35</v>
      </c>
      <c r="C107" s="7" t="s">
        <v>36</v>
      </c>
      <c r="D107" s="7" t="s">
        <v>262</v>
      </c>
      <c r="E107" s="7" t="s">
        <v>180</v>
      </c>
      <c r="F107" s="7">
        <v>95.0</v>
      </c>
      <c r="G107" s="7">
        <v>1.0</v>
      </c>
      <c r="H107" s="17"/>
      <c r="I107" s="7">
        <v>0.0</v>
      </c>
      <c r="J107" s="7">
        <v>1.0</v>
      </c>
    </row>
    <row r="108">
      <c r="A108" s="7" t="s">
        <v>26</v>
      </c>
      <c r="B108" s="7" t="s">
        <v>35</v>
      </c>
      <c r="C108" s="7" t="s">
        <v>36</v>
      </c>
      <c r="D108" s="7" t="s">
        <v>343</v>
      </c>
      <c r="E108" s="7" t="s">
        <v>180</v>
      </c>
      <c r="F108" s="7">
        <v>95.0</v>
      </c>
      <c r="G108" s="7">
        <v>1.0</v>
      </c>
      <c r="H108" s="17"/>
      <c r="I108" s="7">
        <v>0.0</v>
      </c>
      <c r="J108" s="7">
        <v>1.0</v>
      </c>
    </row>
    <row r="109">
      <c r="A109" s="7" t="s">
        <v>26</v>
      </c>
      <c r="B109" s="7" t="s">
        <v>35</v>
      </c>
      <c r="C109" s="7" t="s">
        <v>36</v>
      </c>
      <c r="D109" s="7" t="s">
        <v>242</v>
      </c>
      <c r="E109" s="7" t="s">
        <v>180</v>
      </c>
      <c r="F109" s="7">
        <v>95.0</v>
      </c>
      <c r="G109" s="7">
        <v>1.0</v>
      </c>
      <c r="H109" s="17"/>
      <c r="I109" s="7">
        <v>0.0</v>
      </c>
      <c r="J109" s="7">
        <v>1.0</v>
      </c>
    </row>
    <row r="110">
      <c r="A110" s="7" t="s">
        <v>26</v>
      </c>
      <c r="B110" s="7" t="s">
        <v>35</v>
      </c>
      <c r="C110" s="7" t="s">
        <v>36</v>
      </c>
      <c r="D110" s="7" t="s">
        <v>37</v>
      </c>
      <c r="E110" s="7" t="s">
        <v>180</v>
      </c>
      <c r="F110" s="7">
        <v>95.0</v>
      </c>
      <c r="G110" s="7">
        <v>1.0</v>
      </c>
      <c r="H110" s="17"/>
      <c r="I110" s="7">
        <v>0.0</v>
      </c>
      <c r="J110" s="7">
        <v>1.0</v>
      </c>
    </row>
    <row r="111">
      <c r="A111" s="7" t="s">
        <v>26</v>
      </c>
      <c r="B111" s="7" t="s">
        <v>35</v>
      </c>
      <c r="C111" s="7" t="s">
        <v>36</v>
      </c>
      <c r="D111" s="7" t="s">
        <v>262</v>
      </c>
      <c r="E111" s="7" t="s">
        <v>178</v>
      </c>
      <c r="F111" s="7">
        <v>98.0</v>
      </c>
      <c r="G111" s="7">
        <v>1.0</v>
      </c>
      <c r="H111" s="17"/>
      <c r="I111" s="7">
        <v>0.0</v>
      </c>
      <c r="J111" s="7">
        <v>1.0</v>
      </c>
    </row>
    <row r="112">
      <c r="A112" s="7" t="s">
        <v>26</v>
      </c>
      <c r="B112" s="7" t="s">
        <v>35</v>
      </c>
      <c r="C112" s="7" t="s">
        <v>36</v>
      </c>
      <c r="D112" s="7" t="s">
        <v>343</v>
      </c>
      <c r="E112" s="7" t="s">
        <v>178</v>
      </c>
      <c r="F112" s="7">
        <v>98.0</v>
      </c>
      <c r="G112" s="7">
        <v>1.0</v>
      </c>
      <c r="H112" s="17"/>
      <c r="I112" s="7">
        <v>0.0</v>
      </c>
      <c r="J112" s="7">
        <v>1.0</v>
      </c>
    </row>
    <row r="113">
      <c r="A113" s="7" t="s">
        <v>26</v>
      </c>
      <c r="B113" s="7" t="s">
        <v>35</v>
      </c>
      <c r="C113" s="7" t="s">
        <v>36</v>
      </c>
      <c r="D113" s="7" t="s">
        <v>242</v>
      </c>
      <c r="E113" s="7" t="s">
        <v>178</v>
      </c>
      <c r="F113" s="7">
        <v>98.0</v>
      </c>
      <c r="G113" s="7">
        <v>1.0</v>
      </c>
      <c r="H113" s="17"/>
      <c r="I113" s="7">
        <v>0.0</v>
      </c>
      <c r="J113" s="7">
        <v>1.0</v>
      </c>
    </row>
    <row r="114">
      <c r="A114" s="7" t="s">
        <v>26</v>
      </c>
      <c r="B114" s="7" t="s">
        <v>35</v>
      </c>
      <c r="C114" s="7" t="s">
        <v>36</v>
      </c>
      <c r="D114" s="7" t="s">
        <v>37</v>
      </c>
      <c r="E114" s="7" t="s">
        <v>178</v>
      </c>
      <c r="F114" s="7">
        <v>98.0</v>
      </c>
      <c r="G114" s="7">
        <v>1.0</v>
      </c>
      <c r="H114" s="17"/>
      <c r="I114" s="7">
        <v>0.0</v>
      </c>
      <c r="J114" s="7">
        <v>1.0</v>
      </c>
    </row>
    <row r="115">
      <c r="A115" s="7" t="s">
        <v>26</v>
      </c>
      <c r="B115" s="7" t="s">
        <v>35</v>
      </c>
      <c r="C115" s="7" t="s">
        <v>101</v>
      </c>
      <c r="D115" s="7" t="s">
        <v>103</v>
      </c>
      <c r="E115" s="7" t="s">
        <v>176</v>
      </c>
      <c r="F115" s="7">
        <v>100.0</v>
      </c>
      <c r="G115" s="7">
        <v>1.0</v>
      </c>
      <c r="H115" s="17"/>
      <c r="I115" s="7">
        <v>1.0</v>
      </c>
      <c r="J115" s="7">
        <v>1.0</v>
      </c>
    </row>
    <row r="116">
      <c r="A116" s="7" t="s">
        <v>26</v>
      </c>
      <c r="B116" s="7" t="s">
        <v>35</v>
      </c>
      <c r="C116" s="7" t="s">
        <v>36</v>
      </c>
      <c r="D116" s="7" t="s">
        <v>80</v>
      </c>
      <c r="E116" s="7" t="s">
        <v>387</v>
      </c>
      <c r="F116" s="7">
        <v>95.0</v>
      </c>
      <c r="G116" s="7">
        <v>1.0</v>
      </c>
      <c r="H116" s="17"/>
      <c r="I116" s="7">
        <v>0.0</v>
      </c>
      <c r="J116" s="7">
        <v>1.0</v>
      </c>
    </row>
    <row r="117">
      <c r="A117" s="7" t="s">
        <v>26</v>
      </c>
      <c r="B117" s="7" t="s">
        <v>35</v>
      </c>
      <c r="C117" s="7" t="s">
        <v>36</v>
      </c>
      <c r="D117" s="7" t="s">
        <v>80</v>
      </c>
      <c r="E117" s="7" t="s">
        <v>389</v>
      </c>
      <c r="F117" s="7">
        <v>98.0</v>
      </c>
      <c r="G117" s="7">
        <v>1.0</v>
      </c>
      <c r="H117" s="17"/>
      <c r="I117" s="7">
        <v>0.0</v>
      </c>
      <c r="J117" s="7">
        <v>1.0</v>
      </c>
    </row>
    <row r="118">
      <c r="A118" s="7" t="s">
        <v>26</v>
      </c>
      <c r="B118" s="7" t="s">
        <v>35</v>
      </c>
      <c r="C118" s="7" t="s">
        <v>36</v>
      </c>
      <c r="D118" s="7" t="s">
        <v>80</v>
      </c>
      <c r="E118" s="7" t="s">
        <v>390</v>
      </c>
      <c r="F118" s="7">
        <v>95.0</v>
      </c>
      <c r="G118" s="7">
        <v>1.0</v>
      </c>
      <c r="H118" s="17"/>
      <c r="I118" s="7">
        <v>0.0</v>
      </c>
      <c r="J118" s="7">
        <v>1.0</v>
      </c>
    </row>
    <row r="119">
      <c r="A119" s="7" t="s">
        <v>26</v>
      </c>
      <c r="B119" s="7" t="s">
        <v>35</v>
      </c>
      <c r="C119" s="7" t="s">
        <v>36</v>
      </c>
      <c r="D119" s="7" t="s">
        <v>80</v>
      </c>
      <c r="E119" s="7" t="s">
        <v>392</v>
      </c>
      <c r="F119" s="7">
        <v>98.0</v>
      </c>
      <c r="G119" s="7">
        <v>1.0</v>
      </c>
      <c r="H119" s="17"/>
      <c r="I119" s="7">
        <v>0.0</v>
      </c>
      <c r="J119" s="7">
        <v>1.0</v>
      </c>
    </row>
    <row r="120">
      <c r="A120" s="7" t="s">
        <v>26</v>
      </c>
      <c r="B120" s="7" t="s">
        <v>35</v>
      </c>
      <c r="C120" s="7" t="s">
        <v>36</v>
      </c>
      <c r="D120" s="7" t="s">
        <v>80</v>
      </c>
      <c r="E120" s="7" t="s">
        <v>395</v>
      </c>
      <c r="F120" s="7">
        <v>95.0</v>
      </c>
      <c r="G120" s="7">
        <v>1.0</v>
      </c>
      <c r="H120" s="17"/>
      <c r="I120" s="7">
        <v>0.0</v>
      </c>
      <c r="J120" s="7">
        <v>1.0</v>
      </c>
    </row>
    <row r="121">
      <c r="A121" s="7" t="s">
        <v>26</v>
      </c>
      <c r="B121" s="7" t="s">
        <v>35</v>
      </c>
      <c r="C121" s="7" t="s">
        <v>36</v>
      </c>
      <c r="D121" s="7" t="s">
        <v>80</v>
      </c>
      <c r="E121" s="7" t="s">
        <v>396</v>
      </c>
      <c r="F121" s="7">
        <v>98.0</v>
      </c>
      <c r="G121" s="7">
        <v>1.0</v>
      </c>
      <c r="H121" s="17"/>
      <c r="I121" s="7">
        <v>0.0</v>
      </c>
      <c r="J121" s="7">
        <v>1.0</v>
      </c>
    </row>
    <row r="122">
      <c r="A122" s="7" t="s">
        <v>26</v>
      </c>
      <c r="B122" s="7" t="s">
        <v>35</v>
      </c>
      <c r="C122" s="7" t="s">
        <v>36</v>
      </c>
      <c r="D122" s="7" t="s">
        <v>37</v>
      </c>
      <c r="E122" s="7" t="s">
        <v>400</v>
      </c>
      <c r="F122" s="7">
        <v>95.0</v>
      </c>
      <c r="G122" s="7">
        <v>1.0</v>
      </c>
      <c r="H122" s="17"/>
      <c r="I122" s="7">
        <v>0.0</v>
      </c>
      <c r="J122" s="7">
        <v>1.0</v>
      </c>
    </row>
    <row r="123">
      <c r="A123" s="7" t="s">
        <v>26</v>
      </c>
      <c r="B123" s="7" t="s">
        <v>35</v>
      </c>
      <c r="C123" s="7" t="s">
        <v>36</v>
      </c>
      <c r="D123" s="7" t="s">
        <v>37</v>
      </c>
      <c r="E123" s="7" t="s">
        <v>403</v>
      </c>
      <c r="F123" s="7">
        <v>98.0</v>
      </c>
      <c r="G123" s="7">
        <v>1.0</v>
      </c>
      <c r="H123" s="17"/>
      <c r="I123" s="7">
        <v>0.0</v>
      </c>
      <c r="J123" s="7">
        <v>1.0</v>
      </c>
    </row>
    <row r="124">
      <c r="A124" s="7" t="s">
        <v>26</v>
      </c>
      <c r="B124" s="7" t="s">
        <v>35</v>
      </c>
      <c r="C124" s="7" t="s">
        <v>36</v>
      </c>
      <c r="D124" s="7" t="s">
        <v>37</v>
      </c>
      <c r="E124" s="7" t="s">
        <v>408</v>
      </c>
      <c r="F124" s="7">
        <v>95.0</v>
      </c>
      <c r="G124" s="7">
        <v>1.0</v>
      </c>
      <c r="H124" s="17"/>
      <c r="I124" s="7">
        <v>0.0</v>
      </c>
      <c r="J124" s="7">
        <v>1.0</v>
      </c>
    </row>
    <row r="125">
      <c r="A125" s="7" t="s">
        <v>26</v>
      </c>
      <c r="B125" s="7" t="s">
        <v>35</v>
      </c>
      <c r="C125" s="7" t="s">
        <v>36</v>
      </c>
      <c r="D125" s="7" t="s">
        <v>37</v>
      </c>
      <c r="E125" s="7" t="s">
        <v>409</v>
      </c>
      <c r="F125" s="7">
        <v>98.0</v>
      </c>
      <c r="G125" s="7">
        <v>1.0</v>
      </c>
      <c r="H125" s="17"/>
      <c r="I125" s="7">
        <v>0.0</v>
      </c>
      <c r="J125" s="7">
        <v>1.0</v>
      </c>
    </row>
    <row r="126">
      <c r="A126" s="7" t="s">
        <v>26</v>
      </c>
      <c r="B126" s="7" t="s">
        <v>35</v>
      </c>
      <c r="C126" s="7" t="s">
        <v>54</v>
      </c>
      <c r="D126" s="7" t="s">
        <v>106</v>
      </c>
      <c r="E126" s="7" t="s">
        <v>173</v>
      </c>
      <c r="F126" s="7">
        <v>68.0</v>
      </c>
      <c r="G126" s="7">
        <v>1.0</v>
      </c>
      <c r="H126" s="17"/>
      <c r="I126" s="7">
        <v>5.0</v>
      </c>
      <c r="J126" s="7">
        <v>6.0</v>
      </c>
    </row>
    <row r="127">
      <c r="A127" s="7" t="s">
        <v>26</v>
      </c>
      <c r="B127" s="7" t="s">
        <v>35</v>
      </c>
      <c r="C127" s="7" t="s">
        <v>36</v>
      </c>
      <c r="D127" s="7" t="s">
        <v>37</v>
      </c>
      <c r="E127" s="7" t="s">
        <v>411</v>
      </c>
      <c r="F127" s="7">
        <v>95.0</v>
      </c>
      <c r="G127" s="7">
        <v>1.0</v>
      </c>
      <c r="H127" s="17"/>
      <c r="I127" s="7">
        <v>0.0</v>
      </c>
      <c r="J127" s="7">
        <v>1.0</v>
      </c>
    </row>
    <row r="128">
      <c r="A128" s="7" t="s">
        <v>26</v>
      </c>
      <c r="B128" s="7" t="s">
        <v>35</v>
      </c>
      <c r="C128" s="7" t="s">
        <v>36</v>
      </c>
      <c r="D128" s="7" t="s">
        <v>37</v>
      </c>
      <c r="E128" s="7" t="s">
        <v>414</v>
      </c>
      <c r="F128" s="7">
        <v>98.0</v>
      </c>
      <c r="G128" s="7">
        <v>1.0</v>
      </c>
      <c r="H128" s="17"/>
      <c r="I128" s="7">
        <v>0.0</v>
      </c>
      <c r="J128" s="7">
        <v>1.0</v>
      </c>
    </row>
    <row r="129">
      <c r="A129" s="7" t="s">
        <v>26</v>
      </c>
      <c r="B129" s="7" t="s">
        <v>35</v>
      </c>
      <c r="C129" s="7" t="s">
        <v>54</v>
      </c>
      <c r="D129" s="7" t="s">
        <v>56</v>
      </c>
      <c r="E129" s="7" t="s">
        <v>433</v>
      </c>
      <c r="F129" s="7">
        <v>71.0</v>
      </c>
      <c r="G129" s="7">
        <v>1.0</v>
      </c>
      <c r="H129" s="17"/>
      <c r="I129" s="7">
        <v>6.0</v>
      </c>
      <c r="J129" s="7">
        <v>6.0</v>
      </c>
    </row>
    <row r="130">
      <c r="A130" s="7" t="s">
        <v>26</v>
      </c>
      <c r="B130" s="7" t="s">
        <v>35</v>
      </c>
      <c r="C130" s="7" t="s">
        <v>54</v>
      </c>
      <c r="D130" s="7" t="s">
        <v>56</v>
      </c>
      <c r="E130" s="7" t="s">
        <v>434</v>
      </c>
      <c r="F130" s="7">
        <v>90.0</v>
      </c>
      <c r="G130" s="7">
        <v>1.0</v>
      </c>
      <c r="H130" s="17"/>
      <c r="I130" s="7">
        <v>4.0</v>
      </c>
      <c r="J130" s="7">
        <v>1.0</v>
      </c>
    </row>
    <row r="131">
      <c r="A131" s="7" t="s">
        <v>26</v>
      </c>
      <c r="B131" s="7" t="s">
        <v>35</v>
      </c>
      <c r="C131" s="7" t="s">
        <v>36</v>
      </c>
      <c r="D131" s="7" t="s">
        <v>80</v>
      </c>
      <c r="E131" s="7" t="s">
        <v>435</v>
      </c>
      <c r="F131" s="7">
        <v>95.0</v>
      </c>
      <c r="G131" s="7">
        <v>1.0</v>
      </c>
      <c r="H131" s="17"/>
      <c r="I131" s="7">
        <v>0.0</v>
      </c>
      <c r="J131" s="7">
        <v>1.0</v>
      </c>
    </row>
    <row r="132">
      <c r="A132" s="7" t="s">
        <v>26</v>
      </c>
      <c r="B132" s="7" t="s">
        <v>35</v>
      </c>
      <c r="C132" s="7" t="s">
        <v>36</v>
      </c>
      <c r="D132" s="7" t="s">
        <v>80</v>
      </c>
      <c r="E132" s="7" t="s">
        <v>437</v>
      </c>
      <c r="F132" s="7">
        <v>98.0</v>
      </c>
      <c r="G132" s="7">
        <v>1.0</v>
      </c>
      <c r="H132" s="17"/>
      <c r="I132" s="7">
        <v>0.0</v>
      </c>
      <c r="J132" s="7">
        <v>1.0</v>
      </c>
    </row>
    <row r="133">
      <c r="A133" s="7" t="s">
        <v>26</v>
      </c>
      <c r="B133" s="7" t="s">
        <v>35</v>
      </c>
      <c r="C133" s="7" t="s">
        <v>36</v>
      </c>
      <c r="D133" s="7" t="s">
        <v>80</v>
      </c>
      <c r="E133" s="7" t="s">
        <v>440</v>
      </c>
      <c r="F133" s="7">
        <v>95.0</v>
      </c>
      <c r="G133" s="7">
        <v>1.0</v>
      </c>
      <c r="H133" s="17"/>
      <c r="I133" s="7">
        <v>0.0</v>
      </c>
      <c r="J133" s="7">
        <v>1.0</v>
      </c>
    </row>
    <row r="134">
      <c r="A134" s="7" t="s">
        <v>26</v>
      </c>
      <c r="B134" s="7" t="s">
        <v>35</v>
      </c>
      <c r="C134" s="7" t="s">
        <v>36</v>
      </c>
      <c r="D134" s="7" t="s">
        <v>80</v>
      </c>
      <c r="E134" s="7" t="s">
        <v>445</v>
      </c>
      <c r="F134" s="7">
        <v>98.0</v>
      </c>
      <c r="G134" s="7">
        <v>1.0</v>
      </c>
      <c r="H134" s="17"/>
      <c r="I134" s="7">
        <v>0.0</v>
      </c>
      <c r="J134" s="7">
        <v>1.0</v>
      </c>
    </row>
    <row r="135">
      <c r="A135" s="7" t="s">
        <v>26</v>
      </c>
      <c r="B135" s="7" t="s">
        <v>35</v>
      </c>
      <c r="C135" s="7" t="s">
        <v>36</v>
      </c>
      <c r="D135" s="7" t="s">
        <v>83</v>
      </c>
      <c r="E135" s="7" t="s">
        <v>168</v>
      </c>
      <c r="F135" s="7">
        <v>95.0</v>
      </c>
      <c r="G135" s="7">
        <v>1.0</v>
      </c>
      <c r="H135" s="17"/>
      <c r="I135" s="7">
        <v>0.0</v>
      </c>
      <c r="J135" s="7">
        <v>1.0</v>
      </c>
    </row>
    <row r="136">
      <c r="A136" s="7" t="s">
        <v>26</v>
      </c>
      <c r="B136" s="7" t="s">
        <v>35</v>
      </c>
      <c r="C136" s="7" t="s">
        <v>36</v>
      </c>
      <c r="D136" s="7" t="s">
        <v>83</v>
      </c>
      <c r="E136" s="7" t="s">
        <v>167</v>
      </c>
      <c r="F136" s="7">
        <v>98.0</v>
      </c>
      <c r="G136" s="7">
        <v>1.0</v>
      </c>
      <c r="H136" s="17"/>
      <c r="I136" s="7">
        <v>0.0</v>
      </c>
      <c r="J136" s="7">
        <v>1.0</v>
      </c>
    </row>
    <row r="137">
      <c r="A137" s="7" t="s">
        <v>26</v>
      </c>
      <c r="B137" s="7" t="s">
        <v>35</v>
      </c>
      <c r="C137" s="7" t="s">
        <v>36</v>
      </c>
      <c r="D137" s="7" t="s">
        <v>50</v>
      </c>
      <c r="E137" s="7" t="s">
        <v>452</v>
      </c>
      <c r="F137" s="7">
        <v>95.0</v>
      </c>
      <c r="G137" s="7">
        <v>1.0</v>
      </c>
      <c r="H137" s="17"/>
      <c r="I137" s="7">
        <v>0.0</v>
      </c>
      <c r="J137" s="7">
        <v>1.0</v>
      </c>
    </row>
    <row r="138">
      <c r="A138" s="7" t="s">
        <v>26</v>
      </c>
      <c r="B138" s="7" t="s">
        <v>35</v>
      </c>
      <c r="C138" s="7" t="s">
        <v>36</v>
      </c>
      <c r="D138" s="7" t="s">
        <v>50</v>
      </c>
      <c r="E138" s="7" t="s">
        <v>455</v>
      </c>
      <c r="F138" s="7">
        <v>98.0</v>
      </c>
      <c r="G138" s="7">
        <v>1.0</v>
      </c>
      <c r="H138" s="17"/>
      <c r="I138" s="7">
        <v>0.0</v>
      </c>
      <c r="J138" s="7">
        <v>1.0</v>
      </c>
    </row>
    <row r="139">
      <c r="A139" s="7" t="s">
        <v>26</v>
      </c>
      <c r="B139" s="7" t="s">
        <v>35</v>
      </c>
      <c r="C139" s="7" t="s">
        <v>36</v>
      </c>
      <c r="D139" s="7" t="s">
        <v>94</v>
      </c>
      <c r="E139" s="7" t="s">
        <v>421</v>
      </c>
      <c r="F139" s="7">
        <v>95.0</v>
      </c>
      <c r="G139" s="7">
        <v>1.0</v>
      </c>
      <c r="H139" s="17"/>
      <c r="I139" s="7">
        <v>0.0</v>
      </c>
      <c r="J139" s="7">
        <v>1.0</v>
      </c>
    </row>
    <row r="140">
      <c r="A140" s="7" t="s">
        <v>26</v>
      </c>
      <c r="B140" s="7" t="s">
        <v>35</v>
      </c>
      <c r="C140" s="7" t="s">
        <v>36</v>
      </c>
      <c r="D140" s="7" t="s">
        <v>94</v>
      </c>
      <c r="E140" s="7" t="s">
        <v>420</v>
      </c>
      <c r="F140" s="7">
        <v>98.0</v>
      </c>
      <c r="G140" s="7">
        <v>1.0</v>
      </c>
      <c r="H140" s="17"/>
      <c r="I140" s="7">
        <v>0.0</v>
      </c>
      <c r="J140" s="7">
        <v>1.0</v>
      </c>
    </row>
    <row r="141">
      <c r="A141" s="7" t="s">
        <v>26</v>
      </c>
      <c r="B141" s="7" t="s">
        <v>35</v>
      </c>
      <c r="C141" s="7" t="s">
        <v>99</v>
      </c>
      <c r="D141" s="7" t="s">
        <v>100</v>
      </c>
      <c r="E141" s="7" t="s">
        <v>418</v>
      </c>
      <c r="F141" s="7">
        <v>95.0</v>
      </c>
      <c r="G141" s="7">
        <v>1.0</v>
      </c>
      <c r="H141" s="17"/>
      <c r="I141" s="7">
        <v>0.0</v>
      </c>
      <c r="J141" s="7">
        <v>1.0</v>
      </c>
    </row>
    <row r="142">
      <c r="A142" s="7" t="s">
        <v>26</v>
      </c>
      <c r="B142" s="7" t="s">
        <v>35</v>
      </c>
      <c r="C142" s="7" t="s">
        <v>99</v>
      </c>
      <c r="D142" s="7" t="s">
        <v>100</v>
      </c>
      <c r="E142" s="7" t="s">
        <v>417</v>
      </c>
      <c r="F142" s="7">
        <v>98.0</v>
      </c>
      <c r="G142" s="7">
        <v>1.0</v>
      </c>
      <c r="H142" s="17"/>
      <c r="I142" s="7">
        <v>0.0</v>
      </c>
      <c r="J142" s="7">
        <v>1.0</v>
      </c>
    </row>
    <row r="143">
      <c r="A143" s="7" t="s">
        <v>26</v>
      </c>
      <c r="B143" s="7" t="s">
        <v>35</v>
      </c>
      <c r="C143" s="7" t="s">
        <v>36</v>
      </c>
      <c r="D143" s="7" t="s">
        <v>206</v>
      </c>
      <c r="E143" s="7" t="s">
        <v>477</v>
      </c>
      <c r="F143" s="7">
        <v>95.0</v>
      </c>
      <c r="G143" s="7">
        <v>1.0</v>
      </c>
      <c r="H143" s="17"/>
      <c r="I143" s="7">
        <v>0.0</v>
      </c>
      <c r="J143" s="7">
        <v>1.0</v>
      </c>
    </row>
    <row r="144">
      <c r="A144" s="7" t="s">
        <v>26</v>
      </c>
      <c r="B144" s="7" t="s">
        <v>35</v>
      </c>
      <c r="C144" s="7" t="s">
        <v>36</v>
      </c>
      <c r="D144" s="7" t="s">
        <v>37</v>
      </c>
      <c r="E144" s="7" t="s">
        <v>458</v>
      </c>
      <c r="F144" s="7">
        <v>95.0</v>
      </c>
      <c r="G144" s="7">
        <v>1.0</v>
      </c>
      <c r="H144" s="17"/>
      <c r="I144" s="7">
        <v>0.0</v>
      </c>
      <c r="J144" s="7">
        <v>1.0</v>
      </c>
    </row>
    <row r="145">
      <c r="A145" s="7" t="s">
        <v>26</v>
      </c>
      <c r="B145" s="7" t="s">
        <v>35</v>
      </c>
      <c r="C145" s="7" t="s">
        <v>36</v>
      </c>
      <c r="D145" s="7" t="s">
        <v>206</v>
      </c>
      <c r="E145" s="7" t="s">
        <v>481</v>
      </c>
      <c r="F145" s="7">
        <v>98.0</v>
      </c>
      <c r="G145" s="7">
        <v>1.0</v>
      </c>
      <c r="H145" s="17"/>
      <c r="I145" s="7">
        <v>0.0</v>
      </c>
      <c r="J145" s="7">
        <v>1.0</v>
      </c>
    </row>
    <row r="146">
      <c r="A146" s="7" t="s">
        <v>26</v>
      </c>
      <c r="B146" s="7" t="s">
        <v>35</v>
      </c>
      <c r="C146" s="7" t="s">
        <v>36</v>
      </c>
      <c r="D146" s="7" t="s">
        <v>37</v>
      </c>
      <c r="E146" s="7" t="s">
        <v>459</v>
      </c>
      <c r="F146" s="7">
        <v>98.0</v>
      </c>
      <c r="G146" s="7">
        <v>1.0</v>
      </c>
      <c r="H146" s="17"/>
      <c r="I146" s="7">
        <v>0.0</v>
      </c>
      <c r="J146" s="7">
        <v>1.0</v>
      </c>
    </row>
    <row r="147">
      <c r="A147" s="7" t="s">
        <v>26</v>
      </c>
      <c r="B147" s="7" t="s">
        <v>35</v>
      </c>
      <c r="C147" s="7" t="s">
        <v>36</v>
      </c>
      <c r="D147" s="7" t="s">
        <v>48</v>
      </c>
      <c r="E147" s="7" t="s">
        <v>166</v>
      </c>
      <c r="F147" s="7">
        <v>95.0</v>
      </c>
      <c r="G147" s="7">
        <v>1.0</v>
      </c>
      <c r="H147" s="17"/>
      <c r="I147" s="7">
        <v>2.0</v>
      </c>
      <c r="J147" s="7">
        <v>1.0</v>
      </c>
    </row>
    <row r="148">
      <c r="A148" s="7" t="s">
        <v>26</v>
      </c>
      <c r="B148" s="7" t="s">
        <v>35</v>
      </c>
      <c r="C148" s="7" t="s">
        <v>36</v>
      </c>
      <c r="D148" s="7" t="s">
        <v>48</v>
      </c>
      <c r="E148" s="7" t="s">
        <v>165</v>
      </c>
      <c r="F148" s="7">
        <v>98.0</v>
      </c>
      <c r="G148" s="7">
        <v>1.0</v>
      </c>
      <c r="H148" s="17"/>
      <c r="I148" s="7">
        <v>2.0</v>
      </c>
      <c r="J148" s="7">
        <v>1.0</v>
      </c>
    </row>
    <row r="149">
      <c r="A149" s="7" t="s">
        <v>26</v>
      </c>
      <c r="B149" s="7" t="s">
        <v>35</v>
      </c>
      <c r="C149" s="7" t="s">
        <v>36</v>
      </c>
      <c r="D149" s="7" t="s">
        <v>48</v>
      </c>
      <c r="E149" s="7" t="s">
        <v>164</v>
      </c>
      <c r="F149" s="7">
        <v>95.0</v>
      </c>
      <c r="G149" s="7">
        <v>1.0</v>
      </c>
      <c r="H149" s="17"/>
      <c r="I149" s="7">
        <v>1.0</v>
      </c>
      <c r="J149" s="7">
        <v>1.0</v>
      </c>
    </row>
    <row r="150">
      <c r="A150" s="7" t="s">
        <v>26</v>
      </c>
      <c r="B150" s="7" t="s">
        <v>35</v>
      </c>
      <c r="C150" s="7" t="s">
        <v>36</v>
      </c>
      <c r="D150" s="7" t="s">
        <v>48</v>
      </c>
      <c r="E150" s="7" t="s">
        <v>160</v>
      </c>
      <c r="F150" s="7">
        <v>98.0</v>
      </c>
      <c r="G150" s="7">
        <v>1.0</v>
      </c>
      <c r="H150" s="17"/>
      <c r="I150" s="7">
        <v>1.0</v>
      </c>
      <c r="J150" s="7">
        <v>1.0</v>
      </c>
    </row>
    <row r="151">
      <c r="A151" s="7" t="s">
        <v>26</v>
      </c>
      <c r="B151" s="7" t="s">
        <v>35</v>
      </c>
      <c r="C151" s="7" t="s">
        <v>36</v>
      </c>
      <c r="D151" s="7" t="s">
        <v>206</v>
      </c>
      <c r="E151" s="7" t="s">
        <v>486</v>
      </c>
      <c r="F151" s="7">
        <v>95.0</v>
      </c>
      <c r="G151" s="7">
        <v>1.0</v>
      </c>
      <c r="H151" s="17"/>
      <c r="I151" s="7">
        <v>0.0</v>
      </c>
      <c r="J151" s="7">
        <v>1.0</v>
      </c>
    </row>
    <row r="152">
      <c r="A152" s="7" t="s">
        <v>26</v>
      </c>
      <c r="B152" s="7" t="s">
        <v>35</v>
      </c>
      <c r="C152" s="7" t="s">
        <v>36</v>
      </c>
      <c r="D152" s="7" t="s">
        <v>206</v>
      </c>
      <c r="E152" s="7" t="s">
        <v>488</v>
      </c>
      <c r="F152" s="7">
        <v>98.0</v>
      </c>
      <c r="G152" s="7">
        <v>1.0</v>
      </c>
      <c r="H152" s="17"/>
      <c r="I152" s="7">
        <v>0.0</v>
      </c>
      <c r="J152" s="7">
        <v>1.0</v>
      </c>
    </row>
    <row r="153">
      <c r="A153" s="7" t="s">
        <v>26</v>
      </c>
      <c r="B153" s="7" t="s">
        <v>35</v>
      </c>
      <c r="C153" s="7" t="s">
        <v>36</v>
      </c>
      <c r="D153" s="7" t="s">
        <v>153</v>
      </c>
      <c r="E153" s="7" t="s">
        <v>158</v>
      </c>
      <c r="F153" s="7">
        <v>95.0</v>
      </c>
      <c r="G153" s="7">
        <v>1.0</v>
      </c>
      <c r="H153" s="17"/>
      <c r="I153" s="7">
        <v>1.0</v>
      </c>
      <c r="J153" s="7">
        <v>1.0</v>
      </c>
    </row>
    <row r="154">
      <c r="A154" s="7" t="s">
        <v>26</v>
      </c>
      <c r="B154" s="7" t="s">
        <v>35</v>
      </c>
      <c r="C154" s="7" t="s">
        <v>36</v>
      </c>
      <c r="D154" s="7" t="s">
        <v>153</v>
      </c>
      <c r="E154" s="7" t="s">
        <v>157</v>
      </c>
      <c r="F154" s="7">
        <v>98.0</v>
      </c>
      <c r="G154" s="7">
        <v>1.0</v>
      </c>
      <c r="H154" s="17"/>
      <c r="I154" s="7">
        <v>1.0</v>
      </c>
      <c r="J154" s="7">
        <v>1.0</v>
      </c>
    </row>
    <row r="155">
      <c r="A155" s="7" t="s">
        <v>26</v>
      </c>
      <c r="B155" s="7" t="s">
        <v>35</v>
      </c>
      <c r="C155" s="7" t="s">
        <v>36</v>
      </c>
      <c r="D155" s="7" t="s">
        <v>83</v>
      </c>
      <c r="E155" s="7" t="s">
        <v>156</v>
      </c>
      <c r="F155" s="7">
        <v>87.0</v>
      </c>
      <c r="G155" s="7">
        <v>1.0</v>
      </c>
      <c r="H155" s="17"/>
      <c r="I155" s="7">
        <v>2.0</v>
      </c>
      <c r="J155" s="7">
        <v>2.0</v>
      </c>
    </row>
    <row r="156">
      <c r="A156" s="7" t="s">
        <v>26</v>
      </c>
      <c r="B156" s="7" t="s">
        <v>35</v>
      </c>
      <c r="C156" s="7" t="s">
        <v>36</v>
      </c>
      <c r="D156" s="7" t="s">
        <v>153</v>
      </c>
      <c r="E156" s="7" t="s">
        <v>154</v>
      </c>
      <c r="F156" s="7">
        <v>72.0</v>
      </c>
      <c r="G156" s="7">
        <v>1.0</v>
      </c>
      <c r="H156" s="17"/>
      <c r="I156" s="7">
        <v>3.0</v>
      </c>
      <c r="J156" s="7">
        <v>5.0</v>
      </c>
    </row>
    <row r="157">
      <c r="A157" s="7" t="s">
        <v>26</v>
      </c>
      <c r="B157" s="7" t="s">
        <v>35</v>
      </c>
      <c r="C157" s="7" t="s">
        <v>36</v>
      </c>
      <c r="D157" s="7" t="s">
        <v>80</v>
      </c>
      <c r="E157" s="7" t="s">
        <v>152</v>
      </c>
      <c r="F157" s="7">
        <v>78.0</v>
      </c>
      <c r="G157" s="7">
        <v>1.0</v>
      </c>
      <c r="H157" s="17"/>
      <c r="I157" s="7">
        <v>0.0</v>
      </c>
      <c r="J157" s="7">
        <v>4.0</v>
      </c>
    </row>
    <row r="158">
      <c r="A158" s="7" t="s">
        <v>26</v>
      </c>
      <c r="B158" s="7" t="s">
        <v>35</v>
      </c>
      <c r="C158" s="7" t="s">
        <v>36</v>
      </c>
      <c r="D158" s="7" t="s">
        <v>50</v>
      </c>
      <c r="E158" s="7" t="s">
        <v>151</v>
      </c>
      <c r="F158" s="7">
        <v>95.0</v>
      </c>
      <c r="G158" s="7">
        <v>1.0</v>
      </c>
      <c r="H158" s="17"/>
      <c r="I158" s="7">
        <v>1.0</v>
      </c>
      <c r="J158" s="7">
        <v>1.0</v>
      </c>
    </row>
    <row r="159">
      <c r="A159" s="7" t="s">
        <v>26</v>
      </c>
      <c r="B159" s="7" t="s">
        <v>35</v>
      </c>
      <c r="C159" s="7" t="s">
        <v>36</v>
      </c>
      <c r="D159" s="7" t="s">
        <v>94</v>
      </c>
      <c r="E159" s="7" t="s">
        <v>151</v>
      </c>
      <c r="F159" s="7">
        <v>95.0</v>
      </c>
      <c r="G159" s="7">
        <v>1.0</v>
      </c>
      <c r="H159" s="17"/>
      <c r="I159" s="7">
        <v>1.0</v>
      </c>
      <c r="J159" s="7">
        <v>1.0</v>
      </c>
    </row>
    <row r="160">
      <c r="A160" s="7" t="s">
        <v>26</v>
      </c>
      <c r="B160" s="7" t="s">
        <v>35</v>
      </c>
      <c r="C160" s="7" t="s">
        <v>99</v>
      </c>
      <c r="D160" s="7" t="s">
        <v>100</v>
      </c>
      <c r="E160" s="7" t="s">
        <v>151</v>
      </c>
      <c r="F160" s="7">
        <v>95.0</v>
      </c>
      <c r="G160" s="7">
        <v>1.0</v>
      </c>
      <c r="H160" s="17"/>
      <c r="I160" s="7">
        <v>1.0</v>
      </c>
      <c r="J160" s="7">
        <v>1.0</v>
      </c>
    </row>
    <row r="161">
      <c r="A161" s="7" t="s">
        <v>26</v>
      </c>
      <c r="B161" s="7" t="s">
        <v>35</v>
      </c>
      <c r="C161" s="7" t="s">
        <v>36</v>
      </c>
      <c r="D161" s="7" t="s">
        <v>50</v>
      </c>
      <c r="E161" s="7" t="s">
        <v>149</v>
      </c>
      <c r="F161" s="7">
        <v>98.0</v>
      </c>
      <c r="G161" s="7">
        <v>1.0</v>
      </c>
      <c r="H161" s="17"/>
      <c r="I161" s="7">
        <v>1.0</v>
      </c>
      <c r="J161" s="7">
        <v>1.0</v>
      </c>
    </row>
    <row r="162">
      <c r="A162" s="7" t="s">
        <v>26</v>
      </c>
      <c r="B162" s="7" t="s">
        <v>35</v>
      </c>
      <c r="C162" s="7" t="s">
        <v>36</v>
      </c>
      <c r="D162" s="7" t="s">
        <v>94</v>
      </c>
      <c r="E162" s="7" t="s">
        <v>149</v>
      </c>
      <c r="F162" s="7">
        <v>98.0</v>
      </c>
      <c r="G162" s="7">
        <v>1.0</v>
      </c>
      <c r="H162" s="17"/>
      <c r="I162" s="7">
        <v>1.0</v>
      </c>
      <c r="J162" s="7">
        <v>1.0</v>
      </c>
    </row>
    <row r="163">
      <c r="A163" s="7" t="s">
        <v>26</v>
      </c>
      <c r="B163" s="7" t="s">
        <v>35</v>
      </c>
      <c r="C163" s="7" t="s">
        <v>99</v>
      </c>
      <c r="D163" s="7" t="s">
        <v>100</v>
      </c>
      <c r="E163" s="7" t="s">
        <v>149</v>
      </c>
      <c r="F163" s="7">
        <v>98.0</v>
      </c>
      <c r="G163" s="7">
        <v>1.0</v>
      </c>
      <c r="H163" s="17"/>
      <c r="I163" s="7">
        <v>1.0</v>
      </c>
      <c r="J163" s="7">
        <v>1.0</v>
      </c>
    </row>
    <row r="164">
      <c r="A164" s="7" t="s">
        <v>26</v>
      </c>
      <c r="B164" s="7" t="s">
        <v>35</v>
      </c>
      <c r="C164" s="7" t="s">
        <v>60</v>
      </c>
      <c r="D164" s="7" t="s">
        <v>61</v>
      </c>
      <c r="E164" s="7" t="s">
        <v>385</v>
      </c>
      <c r="F164" s="7">
        <v>78.0</v>
      </c>
      <c r="G164" s="7">
        <v>1.0</v>
      </c>
      <c r="H164" s="17"/>
      <c r="I164" s="7">
        <v>0.0</v>
      </c>
      <c r="J164" s="7">
        <v>3.0</v>
      </c>
    </row>
    <row r="165">
      <c r="A165" s="7" t="s">
        <v>26</v>
      </c>
      <c r="B165" s="7" t="s">
        <v>35</v>
      </c>
      <c r="C165" s="7" t="s">
        <v>60</v>
      </c>
      <c r="D165" s="7" t="s">
        <v>61</v>
      </c>
      <c r="E165" s="7" t="s">
        <v>384</v>
      </c>
      <c r="F165" s="7">
        <v>78.0</v>
      </c>
      <c r="G165" s="7">
        <v>1.0</v>
      </c>
      <c r="H165" s="17"/>
      <c r="I165" s="7">
        <v>0.0</v>
      </c>
      <c r="J165" s="7">
        <v>3.0</v>
      </c>
    </row>
    <row r="166">
      <c r="A166" s="7" t="s">
        <v>26</v>
      </c>
      <c r="B166" s="7" t="s">
        <v>35</v>
      </c>
      <c r="C166" s="7" t="s">
        <v>36</v>
      </c>
      <c r="D166" s="7" t="s">
        <v>153</v>
      </c>
      <c r="E166" s="7" t="s">
        <v>499</v>
      </c>
      <c r="F166" s="7">
        <v>95.0</v>
      </c>
      <c r="G166" s="7">
        <v>1.0</v>
      </c>
      <c r="H166" s="17"/>
      <c r="I166" s="7">
        <v>1.0</v>
      </c>
      <c r="J166" s="7">
        <v>1.0</v>
      </c>
    </row>
    <row r="167">
      <c r="A167" s="7" t="s">
        <v>26</v>
      </c>
      <c r="B167" s="7" t="s">
        <v>35</v>
      </c>
      <c r="C167" s="7" t="s">
        <v>36</v>
      </c>
      <c r="D167" s="7" t="s">
        <v>153</v>
      </c>
      <c r="E167" s="7" t="s">
        <v>500</v>
      </c>
      <c r="F167" s="7">
        <v>98.0</v>
      </c>
      <c r="G167" s="7">
        <v>1.0</v>
      </c>
      <c r="H167" s="17"/>
      <c r="I167" s="7">
        <v>1.0</v>
      </c>
      <c r="J167" s="7">
        <v>1.0</v>
      </c>
    </row>
    <row r="168">
      <c r="A168" s="7" t="s">
        <v>26</v>
      </c>
      <c r="B168" s="7" t="s">
        <v>35</v>
      </c>
      <c r="C168" s="7" t="s">
        <v>36</v>
      </c>
      <c r="D168" s="7" t="s">
        <v>242</v>
      </c>
      <c r="E168" s="7" t="s">
        <v>501</v>
      </c>
      <c r="F168" s="7">
        <v>100.0</v>
      </c>
      <c r="G168" s="7">
        <v>1.0</v>
      </c>
      <c r="H168" s="17"/>
      <c r="I168" s="7">
        <v>0.0</v>
      </c>
      <c r="J168" s="7">
        <v>1.0</v>
      </c>
    </row>
    <row r="169">
      <c r="A169" s="7" t="s">
        <v>26</v>
      </c>
      <c r="B169" s="7" t="s">
        <v>35</v>
      </c>
      <c r="C169" s="7" t="s">
        <v>36</v>
      </c>
      <c r="D169" s="7" t="s">
        <v>153</v>
      </c>
      <c r="E169" s="7" t="s">
        <v>503</v>
      </c>
      <c r="F169" s="7">
        <v>95.0</v>
      </c>
      <c r="G169" s="7">
        <v>1.0</v>
      </c>
      <c r="H169" s="17"/>
      <c r="I169" s="7">
        <v>0.0</v>
      </c>
      <c r="J169" s="7">
        <v>1.0</v>
      </c>
    </row>
    <row r="170">
      <c r="A170" s="7" t="s">
        <v>26</v>
      </c>
      <c r="B170" s="7" t="s">
        <v>35</v>
      </c>
      <c r="C170" s="7" t="s">
        <v>36</v>
      </c>
      <c r="D170" s="7" t="s">
        <v>153</v>
      </c>
      <c r="E170" s="7" t="s">
        <v>505</v>
      </c>
      <c r="F170" s="7">
        <v>98.0</v>
      </c>
      <c r="G170" s="7">
        <v>1.0</v>
      </c>
      <c r="H170" s="17"/>
      <c r="I170" s="7">
        <v>0.0</v>
      </c>
      <c r="J170" s="7">
        <v>1.0</v>
      </c>
    </row>
    <row r="171">
      <c r="A171" s="7" t="s">
        <v>26</v>
      </c>
      <c r="B171" s="7" t="s">
        <v>35</v>
      </c>
      <c r="C171" s="7" t="s">
        <v>36</v>
      </c>
      <c r="D171" s="7" t="s">
        <v>153</v>
      </c>
      <c r="E171" s="7" t="s">
        <v>506</v>
      </c>
      <c r="F171" s="7">
        <v>95.0</v>
      </c>
      <c r="G171" s="7">
        <v>1.0</v>
      </c>
      <c r="H171" s="17"/>
      <c r="I171" s="7">
        <v>2.0</v>
      </c>
      <c r="J171" s="7">
        <v>1.0</v>
      </c>
    </row>
    <row r="172">
      <c r="A172" s="7" t="s">
        <v>26</v>
      </c>
      <c r="B172" s="7" t="s">
        <v>35</v>
      </c>
      <c r="C172" s="7" t="s">
        <v>36</v>
      </c>
      <c r="D172" s="7" t="s">
        <v>153</v>
      </c>
      <c r="E172" s="7" t="s">
        <v>510</v>
      </c>
      <c r="F172" s="7">
        <v>98.0</v>
      </c>
      <c r="G172" s="7">
        <v>1.0</v>
      </c>
      <c r="H172" s="17"/>
      <c r="I172" s="7">
        <v>2.0</v>
      </c>
      <c r="J172" s="7">
        <v>1.0</v>
      </c>
    </row>
    <row r="173">
      <c r="A173" s="7" t="s">
        <v>26</v>
      </c>
      <c r="B173" s="7" t="s">
        <v>35</v>
      </c>
      <c r="C173" s="7" t="s">
        <v>36</v>
      </c>
      <c r="D173" s="7" t="s">
        <v>153</v>
      </c>
      <c r="E173" s="7" t="s">
        <v>513</v>
      </c>
      <c r="F173" s="7">
        <v>95.0</v>
      </c>
      <c r="G173" s="7">
        <v>1.0</v>
      </c>
      <c r="H173" s="17"/>
      <c r="I173" s="7">
        <v>0.0</v>
      </c>
      <c r="J173" s="7">
        <v>1.0</v>
      </c>
    </row>
    <row r="174">
      <c r="A174" s="7" t="s">
        <v>26</v>
      </c>
      <c r="B174" s="7" t="s">
        <v>35</v>
      </c>
      <c r="C174" s="7" t="s">
        <v>36</v>
      </c>
      <c r="D174" s="7" t="s">
        <v>153</v>
      </c>
      <c r="E174" s="7" t="s">
        <v>515</v>
      </c>
      <c r="F174" s="7">
        <v>98.0</v>
      </c>
      <c r="G174" s="7">
        <v>1.0</v>
      </c>
      <c r="H174" s="17"/>
      <c r="I174" s="7">
        <v>0.0</v>
      </c>
      <c r="J174" s="7">
        <v>1.0</v>
      </c>
    </row>
    <row r="175">
      <c r="A175" s="7" t="s">
        <v>26</v>
      </c>
      <c r="B175" s="7" t="s">
        <v>35</v>
      </c>
      <c r="C175" s="7" t="s">
        <v>36</v>
      </c>
      <c r="D175" s="7" t="s">
        <v>153</v>
      </c>
      <c r="E175" s="7" t="s">
        <v>516</v>
      </c>
      <c r="F175" s="7">
        <v>95.0</v>
      </c>
      <c r="G175" s="7">
        <v>1.0</v>
      </c>
      <c r="H175" s="17"/>
      <c r="I175" s="7">
        <v>0.0</v>
      </c>
      <c r="J175" s="7">
        <v>1.0</v>
      </c>
    </row>
    <row r="176">
      <c r="A176" s="7" t="s">
        <v>26</v>
      </c>
      <c r="B176" s="7" t="s">
        <v>35</v>
      </c>
      <c r="C176" s="7" t="s">
        <v>36</v>
      </c>
      <c r="D176" s="7" t="s">
        <v>153</v>
      </c>
      <c r="E176" s="7" t="s">
        <v>521</v>
      </c>
      <c r="F176" s="7">
        <v>98.0</v>
      </c>
      <c r="G176" s="7">
        <v>1.0</v>
      </c>
      <c r="H176" s="17"/>
      <c r="I176" s="7">
        <v>0.0</v>
      </c>
      <c r="J176" s="7">
        <v>1.0</v>
      </c>
    </row>
    <row r="177">
      <c r="A177" s="7" t="s">
        <v>26</v>
      </c>
      <c r="B177" s="7" t="s">
        <v>35</v>
      </c>
      <c r="C177" s="7" t="s">
        <v>101</v>
      </c>
      <c r="D177" s="7" t="s">
        <v>145</v>
      </c>
      <c r="E177" s="7" t="s">
        <v>148</v>
      </c>
      <c r="F177" s="7">
        <v>100.0</v>
      </c>
      <c r="G177" s="7">
        <v>1.0</v>
      </c>
      <c r="H177" s="17"/>
      <c r="I177" s="7">
        <v>0.0</v>
      </c>
      <c r="J177" s="7">
        <v>1.0</v>
      </c>
    </row>
    <row r="178">
      <c r="A178" s="7" t="s">
        <v>26</v>
      </c>
      <c r="B178" s="7" t="s">
        <v>35</v>
      </c>
      <c r="C178" s="7" t="s">
        <v>36</v>
      </c>
      <c r="D178" s="7" t="s">
        <v>37</v>
      </c>
      <c r="E178" s="7" t="s">
        <v>522</v>
      </c>
      <c r="F178" s="7">
        <v>95.0</v>
      </c>
      <c r="G178" s="7">
        <v>1.0</v>
      </c>
      <c r="H178" s="17"/>
      <c r="I178" s="7">
        <v>1.0</v>
      </c>
      <c r="J178" s="7">
        <v>1.0</v>
      </c>
    </row>
    <row r="179">
      <c r="A179" s="7" t="s">
        <v>26</v>
      </c>
      <c r="B179" s="7" t="s">
        <v>35</v>
      </c>
      <c r="C179" s="7" t="s">
        <v>36</v>
      </c>
      <c r="D179" s="7" t="s">
        <v>37</v>
      </c>
      <c r="E179" s="7" t="s">
        <v>525</v>
      </c>
      <c r="F179" s="7">
        <v>98.0</v>
      </c>
      <c r="G179" s="7">
        <v>1.0</v>
      </c>
      <c r="H179" s="17"/>
      <c r="I179" s="7">
        <v>1.0</v>
      </c>
      <c r="J179" s="7">
        <v>1.0</v>
      </c>
    </row>
    <row r="180">
      <c r="A180" s="7" t="s">
        <v>26</v>
      </c>
      <c r="B180" s="7" t="s">
        <v>35</v>
      </c>
      <c r="C180" s="7" t="s">
        <v>36</v>
      </c>
      <c r="D180" s="7" t="s">
        <v>343</v>
      </c>
      <c r="E180" s="7" t="s">
        <v>382</v>
      </c>
      <c r="F180" s="7">
        <v>95.0</v>
      </c>
      <c r="G180" s="7">
        <v>1.0</v>
      </c>
      <c r="H180" s="17"/>
      <c r="I180" s="7">
        <v>0.0</v>
      </c>
      <c r="J180" s="7">
        <v>1.0</v>
      </c>
    </row>
    <row r="181">
      <c r="A181" s="7" t="s">
        <v>26</v>
      </c>
      <c r="B181" s="7" t="s">
        <v>35</v>
      </c>
      <c r="C181" s="7" t="s">
        <v>36</v>
      </c>
      <c r="D181" s="7" t="s">
        <v>343</v>
      </c>
      <c r="E181" s="7" t="s">
        <v>381</v>
      </c>
      <c r="F181" s="7">
        <v>98.0</v>
      </c>
      <c r="G181" s="7">
        <v>1.0</v>
      </c>
      <c r="H181" s="17"/>
      <c r="I181" s="7">
        <v>0.0</v>
      </c>
      <c r="J181" s="7">
        <v>1.0</v>
      </c>
    </row>
    <row r="182">
      <c r="A182" s="7" t="s">
        <v>26</v>
      </c>
      <c r="B182" s="7" t="s">
        <v>35</v>
      </c>
      <c r="C182" s="7" t="s">
        <v>36</v>
      </c>
      <c r="D182" s="7" t="s">
        <v>37</v>
      </c>
      <c r="E182" s="7" t="s">
        <v>534</v>
      </c>
      <c r="F182" s="7">
        <v>95.0</v>
      </c>
      <c r="G182" s="7">
        <v>1.0</v>
      </c>
      <c r="H182" s="17"/>
      <c r="I182" s="7">
        <v>0.0</v>
      </c>
      <c r="J182" s="7">
        <v>1.0</v>
      </c>
    </row>
    <row r="183">
      <c r="A183" s="7" t="s">
        <v>26</v>
      </c>
      <c r="B183" s="7" t="s">
        <v>35</v>
      </c>
      <c r="C183" s="7" t="s">
        <v>36</v>
      </c>
      <c r="D183" s="7" t="s">
        <v>37</v>
      </c>
      <c r="E183" s="7" t="s">
        <v>535</v>
      </c>
      <c r="F183" s="7">
        <v>98.0</v>
      </c>
      <c r="G183" s="7">
        <v>1.0</v>
      </c>
      <c r="H183" s="17"/>
      <c r="I183" s="7">
        <v>0.0</v>
      </c>
      <c r="J183" s="7">
        <v>1.0</v>
      </c>
    </row>
    <row r="184">
      <c r="A184" s="7" t="s">
        <v>26</v>
      </c>
      <c r="B184" s="7" t="s">
        <v>35</v>
      </c>
      <c r="C184" s="7" t="s">
        <v>36</v>
      </c>
      <c r="D184" s="7" t="s">
        <v>80</v>
      </c>
      <c r="E184" s="7" t="s">
        <v>144</v>
      </c>
      <c r="F184" s="7">
        <v>95.0</v>
      </c>
      <c r="G184" s="7">
        <v>1.0</v>
      </c>
      <c r="H184" s="17"/>
      <c r="I184" s="7">
        <v>0.0</v>
      </c>
      <c r="J184" s="7">
        <v>1.0</v>
      </c>
    </row>
    <row r="185">
      <c r="A185" s="7" t="s">
        <v>26</v>
      </c>
      <c r="B185" s="7" t="s">
        <v>35</v>
      </c>
      <c r="C185" s="7" t="s">
        <v>36</v>
      </c>
      <c r="D185" s="7" t="s">
        <v>83</v>
      </c>
      <c r="E185" s="7" t="s">
        <v>144</v>
      </c>
      <c r="F185" s="7">
        <v>95.0</v>
      </c>
      <c r="G185" s="7">
        <v>1.0</v>
      </c>
      <c r="H185" s="17"/>
      <c r="I185" s="7">
        <v>0.0</v>
      </c>
      <c r="J185" s="7">
        <v>1.0</v>
      </c>
    </row>
    <row r="186">
      <c r="A186" s="7" t="s">
        <v>26</v>
      </c>
      <c r="B186" s="7" t="s">
        <v>35</v>
      </c>
      <c r="C186" s="7" t="s">
        <v>36</v>
      </c>
      <c r="D186" s="7" t="s">
        <v>80</v>
      </c>
      <c r="E186" s="7" t="s">
        <v>142</v>
      </c>
      <c r="F186" s="7">
        <v>98.0</v>
      </c>
      <c r="G186" s="7">
        <v>1.0</v>
      </c>
      <c r="H186" s="17"/>
      <c r="I186" s="7">
        <v>0.0</v>
      </c>
      <c r="J186" s="7">
        <v>1.0</v>
      </c>
    </row>
    <row r="187">
      <c r="A187" s="7" t="s">
        <v>26</v>
      </c>
      <c r="B187" s="7" t="s">
        <v>35</v>
      </c>
      <c r="C187" s="7" t="s">
        <v>36</v>
      </c>
      <c r="D187" s="7" t="s">
        <v>83</v>
      </c>
      <c r="E187" s="7" t="s">
        <v>142</v>
      </c>
      <c r="F187" s="7">
        <v>98.0</v>
      </c>
      <c r="G187" s="7">
        <v>1.0</v>
      </c>
      <c r="H187" s="17"/>
      <c r="I187" s="7">
        <v>0.0</v>
      </c>
      <c r="J187" s="7">
        <v>1.0</v>
      </c>
    </row>
    <row r="188">
      <c r="A188" s="7" t="s">
        <v>26</v>
      </c>
      <c r="B188" s="7" t="s">
        <v>35</v>
      </c>
      <c r="C188" s="7" t="s">
        <v>36</v>
      </c>
      <c r="D188" s="7" t="s">
        <v>48</v>
      </c>
      <c r="E188" s="7" t="s">
        <v>140</v>
      </c>
      <c r="F188" s="7">
        <v>95.0</v>
      </c>
      <c r="G188" s="7">
        <v>1.0</v>
      </c>
      <c r="H188" s="17"/>
      <c r="I188" s="7">
        <v>0.0</v>
      </c>
      <c r="J188" s="7">
        <v>1.0</v>
      </c>
    </row>
    <row r="189">
      <c r="A189" s="7" t="s">
        <v>26</v>
      </c>
      <c r="B189" s="7" t="s">
        <v>35</v>
      </c>
      <c r="C189" s="7" t="s">
        <v>36</v>
      </c>
      <c r="D189" s="7" t="s">
        <v>48</v>
      </c>
      <c r="E189" s="7" t="s">
        <v>138</v>
      </c>
      <c r="F189" s="7">
        <v>98.0</v>
      </c>
      <c r="G189" s="7">
        <v>1.0</v>
      </c>
      <c r="H189" s="17"/>
      <c r="I189" s="7">
        <v>0.0</v>
      </c>
      <c r="J189" s="7">
        <v>1.0</v>
      </c>
    </row>
    <row r="190">
      <c r="A190" s="7" t="s">
        <v>26</v>
      </c>
      <c r="B190" s="7" t="s">
        <v>35</v>
      </c>
      <c r="C190" s="7" t="s">
        <v>36</v>
      </c>
      <c r="D190" s="7" t="s">
        <v>48</v>
      </c>
      <c r="E190" s="7" t="s">
        <v>136</v>
      </c>
      <c r="F190" s="7">
        <v>95.0</v>
      </c>
      <c r="G190" s="7">
        <v>1.0</v>
      </c>
      <c r="H190" s="17"/>
      <c r="I190" s="7">
        <v>0.0</v>
      </c>
      <c r="J190" s="7">
        <v>1.0</v>
      </c>
    </row>
    <row r="191">
      <c r="A191" s="7" t="s">
        <v>26</v>
      </c>
      <c r="B191" s="7" t="s">
        <v>35</v>
      </c>
      <c r="C191" s="7" t="s">
        <v>36</v>
      </c>
      <c r="D191" s="7" t="s">
        <v>48</v>
      </c>
      <c r="E191" s="7" t="s">
        <v>134</v>
      </c>
      <c r="F191" s="7">
        <v>98.0</v>
      </c>
      <c r="G191" s="7">
        <v>1.0</v>
      </c>
      <c r="H191" s="17"/>
      <c r="I191" s="7">
        <v>0.0</v>
      </c>
      <c r="J191" s="7">
        <v>1.0</v>
      </c>
    </row>
    <row r="192">
      <c r="A192" s="7" t="s">
        <v>26</v>
      </c>
      <c r="B192" s="7" t="s">
        <v>35</v>
      </c>
      <c r="C192" s="7" t="s">
        <v>54</v>
      </c>
      <c r="D192" s="7" t="s">
        <v>131</v>
      </c>
      <c r="E192" s="7" t="s">
        <v>133</v>
      </c>
      <c r="F192" s="7">
        <v>89.0</v>
      </c>
      <c r="G192" s="7">
        <v>1.0</v>
      </c>
      <c r="H192" s="17"/>
      <c r="I192" s="7">
        <v>2.0</v>
      </c>
      <c r="J192" s="7">
        <v>2.0</v>
      </c>
    </row>
    <row r="193">
      <c r="A193" s="7" t="s">
        <v>26</v>
      </c>
      <c r="B193" s="7" t="s">
        <v>35</v>
      </c>
      <c r="C193" s="7" t="s">
        <v>54</v>
      </c>
      <c r="D193" s="7" t="s">
        <v>131</v>
      </c>
      <c r="E193" s="7" t="s">
        <v>132</v>
      </c>
      <c r="F193" s="7">
        <v>89.0</v>
      </c>
      <c r="G193" s="7">
        <v>1.0</v>
      </c>
      <c r="H193" s="17"/>
      <c r="I193" s="7">
        <v>2.0</v>
      </c>
      <c r="J193" s="7">
        <v>2.0</v>
      </c>
    </row>
    <row r="194">
      <c r="A194" s="7" t="s">
        <v>26</v>
      </c>
      <c r="B194" s="7" t="s">
        <v>35</v>
      </c>
      <c r="C194" s="7" t="s">
        <v>36</v>
      </c>
      <c r="D194" s="7" t="s">
        <v>50</v>
      </c>
      <c r="E194" s="7" t="s">
        <v>128</v>
      </c>
      <c r="F194" s="7">
        <v>95.0</v>
      </c>
      <c r="G194" s="7">
        <v>1.0</v>
      </c>
      <c r="H194" s="17"/>
      <c r="I194" s="7">
        <v>1.0</v>
      </c>
      <c r="J194" s="7">
        <v>1.0</v>
      </c>
    </row>
    <row r="195">
      <c r="A195" s="7" t="s">
        <v>26</v>
      </c>
      <c r="B195" s="7" t="s">
        <v>35</v>
      </c>
      <c r="C195" s="7" t="s">
        <v>36</v>
      </c>
      <c r="D195" s="7" t="s">
        <v>94</v>
      </c>
      <c r="E195" s="7" t="s">
        <v>128</v>
      </c>
      <c r="F195" s="7">
        <v>95.0</v>
      </c>
      <c r="G195" s="7">
        <v>1.0</v>
      </c>
      <c r="H195" s="17"/>
      <c r="I195" s="7">
        <v>1.0</v>
      </c>
      <c r="J195" s="7">
        <v>1.0</v>
      </c>
    </row>
    <row r="196">
      <c r="A196" s="7" t="s">
        <v>26</v>
      </c>
      <c r="B196" s="7" t="s">
        <v>35</v>
      </c>
      <c r="C196" s="7" t="s">
        <v>99</v>
      </c>
      <c r="D196" s="7" t="s">
        <v>100</v>
      </c>
      <c r="E196" s="7" t="s">
        <v>128</v>
      </c>
      <c r="F196" s="7">
        <v>95.0</v>
      </c>
      <c r="G196" s="7">
        <v>1.0</v>
      </c>
      <c r="H196" s="17"/>
      <c r="I196" s="7">
        <v>1.0</v>
      </c>
      <c r="J196" s="7">
        <v>1.0</v>
      </c>
    </row>
    <row r="197">
      <c r="A197" s="7" t="s">
        <v>26</v>
      </c>
      <c r="B197" s="7" t="s">
        <v>35</v>
      </c>
      <c r="C197" s="7" t="s">
        <v>36</v>
      </c>
      <c r="D197" s="7" t="s">
        <v>50</v>
      </c>
      <c r="E197" s="7" t="s">
        <v>127</v>
      </c>
      <c r="F197" s="7">
        <v>98.0</v>
      </c>
      <c r="G197" s="7">
        <v>1.0</v>
      </c>
      <c r="H197" s="17"/>
      <c r="I197" s="7">
        <v>1.0</v>
      </c>
      <c r="J197" s="7">
        <v>1.0</v>
      </c>
    </row>
    <row r="198">
      <c r="A198" s="7" t="s">
        <v>26</v>
      </c>
      <c r="B198" s="7" t="s">
        <v>35</v>
      </c>
      <c r="C198" s="7" t="s">
        <v>36</v>
      </c>
      <c r="D198" s="7" t="s">
        <v>94</v>
      </c>
      <c r="E198" s="7" t="s">
        <v>127</v>
      </c>
      <c r="F198" s="7">
        <v>98.0</v>
      </c>
      <c r="G198" s="7">
        <v>1.0</v>
      </c>
      <c r="H198" s="17"/>
      <c r="I198" s="7">
        <v>1.0</v>
      </c>
      <c r="J198" s="7">
        <v>1.0</v>
      </c>
    </row>
    <row r="199">
      <c r="A199" s="7" t="s">
        <v>26</v>
      </c>
      <c r="B199" s="7" t="s">
        <v>35</v>
      </c>
      <c r="C199" s="7" t="s">
        <v>99</v>
      </c>
      <c r="D199" s="7" t="s">
        <v>100</v>
      </c>
      <c r="E199" s="7" t="s">
        <v>127</v>
      </c>
      <c r="F199" s="7">
        <v>98.0</v>
      </c>
      <c r="G199" s="7">
        <v>1.0</v>
      </c>
      <c r="H199" s="17"/>
      <c r="I199" s="7">
        <v>1.0</v>
      </c>
      <c r="J199" s="7">
        <v>1.0</v>
      </c>
    </row>
    <row r="200">
      <c r="A200" s="7" t="s">
        <v>26</v>
      </c>
      <c r="B200" s="7" t="s">
        <v>35</v>
      </c>
      <c r="C200" s="7" t="s">
        <v>36</v>
      </c>
      <c r="D200" s="7" t="s">
        <v>48</v>
      </c>
      <c r="E200" s="7" t="s">
        <v>122</v>
      </c>
      <c r="F200" s="7">
        <v>71.0</v>
      </c>
      <c r="G200" s="7">
        <v>1.0</v>
      </c>
      <c r="H200" s="17"/>
      <c r="I200" s="7">
        <v>2.0</v>
      </c>
      <c r="J200" s="7">
        <v>6.0</v>
      </c>
    </row>
    <row r="201">
      <c r="A201" s="7" t="s">
        <v>26</v>
      </c>
      <c r="B201" s="7" t="s">
        <v>35</v>
      </c>
      <c r="C201" s="7" t="s">
        <v>36</v>
      </c>
      <c r="D201" s="7" t="s">
        <v>343</v>
      </c>
      <c r="E201" s="7" t="s">
        <v>344</v>
      </c>
      <c r="F201" s="7">
        <v>100.0</v>
      </c>
      <c r="G201" s="7">
        <v>1.0</v>
      </c>
      <c r="H201" s="17"/>
      <c r="I201" s="7">
        <v>0.0</v>
      </c>
      <c r="J201" s="7">
        <v>1.0</v>
      </c>
    </row>
    <row r="202">
      <c r="A202" s="7" t="s">
        <v>26</v>
      </c>
      <c r="B202" s="7" t="s">
        <v>35</v>
      </c>
      <c r="C202" s="7" t="s">
        <v>36</v>
      </c>
      <c r="D202" s="7" t="s">
        <v>298</v>
      </c>
      <c r="E202" s="7" t="s">
        <v>571</v>
      </c>
      <c r="F202" s="7">
        <v>100.0</v>
      </c>
      <c r="G202" s="7">
        <v>1.0</v>
      </c>
      <c r="H202" s="17"/>
      <c r="I202" s="7">
        <v>0.0</v>
      </c>
      <c r="J202" s="7">
        <v>1.0</v>
      </c>
    </row>
    <row r="203">
      <c r="A203" s="7" t="s">
        <v>26</v>
      </c>
      <c r="B203" s="7" t="s">
        <v>35</v>
      </c>
      <c r="C203" s="7" t="s">
        <v>36</v>
      </c>
      <c r="D203" s="7" t="s">
        <v>262</v>
      </c>
      <c r="E203" s="7" t="s">
        <v>576</v>
      </c>
      <c r="F203" s="7">
        <v>80.0</v>
      </c>
      <c r="G203" s="7">
        <v>1.0</v>
      </c>
      <c r="H203" s="17"/>
      <c r="I203" s="7">
        <v>2.0</v>
      </c>
      <c r="J203" s="7">
        <v>3.0</v>
      </c>
    </row>
    <row r="204">
      <c r="A204" s="7" t="s">
        <v>26</v>
      </c>
      <c r="B204" s="7" t="s">
        <v>35</v>
      </c>
      <c r="C204" s="7" t="s">
        <v>36</v>
      </c>
      <c r="D204" s="7" t="s">
        <v>262</v>
      </c>
      <c r="E204" s="7" t="s">
        <v>579</v>
      </c>
      <c r="F204" s="7">
        <v>87.0</v>
      </c>
      <c r="G204" s="7">
        <v>1.0</v>
      </c>
      <c r="H204" s="17"/>
      <c r="I204" s="7">
        <v>2.0</v>
      </c>
      <c r="J204" s="7">
        <v>2.0</v>
      </c>
    </row>
    <row r="205">
      <c r="A205" s="7" t="s">
        <v>26</v>
      </c>
      <c r="B205" s="7" t="s">
        <v>35</v>
      </c>
      <c r="C205" s="7" t="s">
        <v>36</v>
      </c>
      <c r="D205" s="7" t="s">
        <v>206</v>
      </c>
      <c r="E205" s="7" t="s">
        <v>582</v>
      </c>
      <c r="F205" s="7">
        <v>74.0</v>
      </c>
      <c r="G205" s="7">
        <v>1.0</v>
      </c>
      <c r="H205" s="17"/>
      <c r="I205" s="7">
        <v>2.0</v>
      </c>
      <c r="J205" s="7">
        <v>5.0</v>
      </c>
    </row>
    <row r="206">
      <c r="A206" s="7" t="s">
        <v>26</v>
      </c>
      <c r="B206" s="7" t="s">
        <v>35</v>
      </c>
      <c r="C206" s="7" t="s">
        <v>36</v>
      </c>
      <c r="D206" s="7" t="s">
        <v>83</v>
      </c>
      <c r="E206" s="7" t="s">
        <v>120</v>
      </c>
      <c r="F206" s="7">
        <v>95.0</v>
      </c>
      <c r="G206" s="7">
        <v>1.0</v>
      </c>
      <c r="H206" s="17"/>
      <c r="I206" s="7">
        <v>2.0</v>
      </c>
      <c r="J206" s="7">
        <v>1.0</v>
      </c>
    </row>
    <row r="207">
      <c r="A207" s="7" t="s">
        <v>26</v>
      </c>
      <c r="B207" s="7" t="s">
        <v>35</v>
      </c>
      <c r="C207" s="7" t="s">
        <v>36</v>
      </c>
      <c r="D207" s="7" t="s">
        <v>83</v>
      </c>
      <c r="E207" s="7" t="s">
        <v>118</v>
      </c>
      <c r="F207" s="7">
        <v>98.0</v>
      </c>
      <c r="G207" s="7">
        <v>1.0</v>
      </c>
      <c r="H207" s="17"/>
      <c r="I207" s="7">
        <v>2.0</v>
      </c>
      <c r="J207" s="7">
        <v>1.0</v>
      </c>
    </row>
    <row r="208">
      <c r="A208" s="7" t="s">
        <v>26</v>
      </c>
      <c r="B208" s="7" t="s">
        <v>35</v>
      </c>
      <c r="C208" s="7" t="s">
        <v>36</v>
      </c>
      <c r="D208" s="7" t="s">
        <v>298</v>
      </c>
      <c r="E208" s="7" t="s">
        <v>603</v>
      </c>
      <c r="F208" s="7">
        <v>95.0</v>
      </c>
      <c r="G208" s="7">
        <v>1.0</v>
      </c>
      <c r="H208" s="17"/>
      <c r="I208" s="7">
        <v>0.0</v>
      </c>
      <c r="J208" s="7">
        <v>1.0</v>
      </c>
    </row>
    <row r="209">
      <c r="A209" s="7" t="s">
        <v>26</v>
      </c>
      <c r="B209" s="7" t="s">
        <v>35</v>
      </c>
      <c r="C209" s="7" t="s">
        <v>36</v>
      </c>
      <c r="D209" s="7" t="s">
        <v>298</v>
      </c>
      <c r="E209" s="7" t="s">
        <v>604</v>
      </c>
      <c r="F209" s="7">
        <v>98.0</v>
      </c>
      <c r="G209" s="7">
        <v>1.0</v>
      </c>
      <c r="H209" s="17"/>
      <c r="I209" s="7">
        <v>0.0</v>
      </c>
      <c r="J209" s="7">
        <v>1.0</v>
      </c>
    </row>
    <row r="210">
      <c r="A210" s="7" t="s">
        <v>26</v>
      </c>
      <c r="B210" s="7" t="s">
        <v>35</v>
      </c>
      <c r="C210" s="7" t="s">
        <v>101</v>
      </c>
      <c r="D210" s="7" t="s">
        <v>110</v>
      </c>
      <c r="E210" s="7" t="s">
        <v>111</v>
      </c>
      <c r="F210" s="7">
        <v>100.0</v>
      </c>
      <c r="G210" s="7">
        <v>1.0</v>
      </c>
      <c r="H210" s="17"/>
      <c r="I210" s="7">
        <v>0.0</v>
      </c>
      <c r="J210" s="7">
        <v>1.0</v>
      </c>
    </row>
    <row r="211">
      <c r="A211" s="7" t="s">
        <v>26</v>
      </c>
      <c r="B211" s="7" t="s">
        <v>35</v>
      </c>
      <c r="C211" s="7" t="s">
        <v>36</v>
      </c>
      <c r="D211" s="7" t="s">
        <v>107</v>
      </c>
      <c r="E211" s="7" t="s">
        <v>294</v>
      </c>
      <c r="F211" s="7">
        <v>65.0</v>
      </c>
      <c r="G211" s="7">
        <v>1.0</v>
      </c>
      <c r="H211" s="17"/>
      <c r="I211" s="7">
        <v>3.0</v>
      </c>
      <c r="J211" s="7">
        <v>6.0</v>
      </c>
    </row>
    <row r="212">
      <c r="A212" s="7" t="s">
        <v>26</v>
      </c>
      <c r="B212" s="7" t="s">
        <v>35</v>
      </c>
      <c r="C212" s="7" t="s">
        <v>36</v>
      </c>
      <c r="D212" s="7" t="s">
        <v>190</v>
      </c>
      <c r="E212" s="7" t="s">
        <v>293</v>
      </c>
      <c r="F212" s="7">
        <v>100.0</v>
      </c>
      <c r="G212" s="7">
        <v>1.0</v>
      </c>
      <c r="H212" s="17"/>
      <c r="I212" s="7">
        <v>0.0</v>
      </c>
      <c r="J212" s="7">
        <v>1.0</v>
      </c>
    </row>
    <row r="213">
      <c r="A213" s="7" t="s">
        <v>26</v>
      </c>
      <c r="B213" s="7" t="s">
        <v>35</v>
      </c>
      <c r="C213" s="7" t="s">
        <v>54</v>
      </c>
      <c r="D213" s="7" t="s">
        <v>169</v>
      </c>
      <c r="E213" s="7" t="s">
        <v>290</v>
      </c>
      <c r="F213" s="7">
        <v>100.0</v>
      </c>
      <c r="G213" s="7">
        <v>1.0</v>
      </c>
      <c r="H213" s="17"/>
      <c r="I213" s="7">
        <v>1.0</v>
      </c>
      <c r="J213" s="7">
        <v>1.0</v>
      </c>
    </row>
    <row r="214">
      <c r="A214" s="7" t="s">
        <v>26</v>
      </c>
      <c r="B214" s="7" t="s">
        <v>35</v>
      </c>
      <c r="C214" s="7" t="s">
        <v>54</v>
      </c>
      <c r="D214" s="7" t="s">
        <v>106</v>
      </c>
      <c r="E214" s="7" t="s">
        <v>108</v>
      </c>
      <c r="F214" s="7">
        <v>100.0</v>
      </c>
      <c r="G214" s="7">
        <v>1.0</v>
      </c>
      <c r="H214" s="17"/>
      <c r="I214" s="7">
        <v>1.0</v>
      </c>
      <c r="J214" s="7">
        <v>1.0</v>
      </c>
    </row>
    <row r="215">
      <c r="A215" s="7" t="s">
        <v>26</v>
      </c>
      <c r="B215" s="7" t="s">
        <v>35</v>
      </c>
      <c r="C215" s="7" t="s">
        <v>101</v>
      </c>
      <c r="D215" s="7" t="s">
        <v>103</v>
      </c>
      <c r="E215" s="7" t="s">
        <v>104</v>
      </c>
      <c r="F215" s="7">
        <v>69.0</v>
      </c>
      <c r="G215" s="7">
        <v>1.0</v>
      </c>
      <c r="H215" s="17"/>
      <c r="I215" s="7">
        <v>11.0</v>
      </c>
      <c r="J215" s="7">
        <v>7.0</v>
      </c>
    </row>
    <row r="216">
      <c r="A216" s="7" t="s">
        <v>26</v>
      </c>
      <c r="B216" s="7" t="s">
        <v>35</v>
      </c>
      <c r="C216" s="7" t="s">
        <v>36</v>
      </c>
      <c r="D216" s="7" t="s">
        <v>37</v>
      </c>
      <c r="E216" s="7" t="s">
        <v>90</v>
      </c>
      <c r="F216" s="7">
        <v>95.0</v>
      </c>
      <c r="G216" s="7">
        <v>1.0</v>
      </c>
      <c r="H216" s="17"/>
      <c r="I216" s="7">
        <v>1.0</v>
      </c>
      <c r="J216" s="7">
        <v>1.0</v>
      </c>
    </row>
    <row r="217">
      <c r="A217" s="7" t="s">
        <v>26</v>
      </c>
      <c r="B217" s="7" t="s">
        <v>35</v>
      </c>
      <c r="C217" s="7" t="s">
        <v>36</v>
      </c>
      <c r="D217" s="7" t="s">
        <v>37</v>
      </c>
      <c r="E217" s="7" t="s">
        <v>89</v>
      </c>
      <c r="F217" s="7">
        <v>98.0</v>
      </c>
      <c r="G217" s="7">
        <v>1.0</v>
      </c>
      <c r="H217" s="17"/>
      <c r="I217" s="7">
        <v>1.0</v>
      </c>
      <c r="J217" s="7">
        <v>1.0</v>
      </c>
    </row>
    <row r="218">
      <c r="A218" s="7" t="s">
        <v>26</v>
      </c>
      <c r="B218" s="7" t="s">
        <v>35</v>
      </c>
      <c r="C218" s="7" t="s">
        <v>36</v>
      </c>
      <c r="D218" s="7" t="s">
        <v>94</v>
      </c>
      <c r="E218" s="7" t="s">
        <v>240</v>
      </c>
      <c r="F218" s="7">
        <v>95.0</v>
      </c>
      <c r="G218" s="7">
        <v>1.0</v>
      </c>
      <c r="H218" s="17"/>
      <c r="I218" s="7">
        <v>0.0</v>
      </c>
      <c r="J218" s="7">
        <v>1.0</v>
      </c>
    </row>
    <row r="219">
      <c r="A219" s="7" t="s">
        <v>26</v>
      </c>
      <c r="B219" s="7" t="s">
        <v>35</v>
      </c>
      <c r="C219" s="7" t="s">
        <v>99</v>
      </c>
      <c r="D219" s="7" t="s">
        <v>100</v>
      </c>
      <c r="E219" s="7" t="s">
        <v>240</v>
      </c>
      <c r="F219" s="7">
        <v>95.0</v>
      </c>
      <c r="G219" s="7">
        <v>1.0</v>
      </c>
      <c r="H219" s="17"/>
      <c r="I219" s="7">
        <v>0.0</v>
      </c>
      <c r="J219" s="7">
        <v>1.0</v>
      </c>
    </row>
    <row r="220">
      <c r="A220" s="7" t="s">
        <v>26</v>
      </c>
      <c r="B220" s="7" t="s">
        <v>35</v>
      </c>
      <c r="C220" s="7" t="s">
        <v>36</v>
      </c>
      <c r="D220" s="7" t="s">
        <v>94</v>
      </c>
      <c r="E220" s="7" t="s">
        <v>218</v>
      </c>
      <c r="F220" s="7">
        <v>98.0</v>
      </c>
      <c r="G220" s="7">
        <v>1.0</v>
      </c>
      <c r="H220" s="17"/>
      <c r="I220" s="7">
        <v>0.0</v>
      </c>
      <c r="J220" s="7">
        <v>1.0</v>
      </c>
    </row>
    <row r="221">
      <c r="A221" s="7" t="s">
        <v>26</v>
      </c>
      <c r="B221" s="7" t="s">
        <v>35</v>
      </c>
      <c r="C221" s="7" t="s">
        <v>99</v>
      </c>
      <c r="D221" s="7" t="s">
        <v>100</v>
      </c>
      <c r="E221" s="7" t="s">
        <v>218</v>
      </c>
      <c r="F221" s="7">
        <v>98.0</v>
      </c>
      <c r="G221" s="7">
        <v>1.0</v>
      </c>
      <c r="H221" s="17"/>
      <c r="I221" s="7">
        <v>0.0</v>
      </c>
      <c r="J221" s="7">
        <v>1.0</v>
      </c>
    </row>
    <row r="222">
      <c r="A222" s="7" t="s">
        <v>26</v>
      </c>
      <c r="B222" s="7" t="s">
        <v>35</v>
      </c>
      <c r="C222" s="7" t="s">
        <v>36</v>
      </c>
      <c r="D222" s="7" t="s">
        <v>190</v>
      </c>
      <c r="E222" s="7" t="s">
        <v>82</v>
      </c>
      <c r="F222" s="7">
        <v>95.0</v>
      </c>
      <c r="G222" s="7">
        <v>1.0</v>
      </c>
      <c r="H222" s="17"/>
      <c r="I222" s="7">
        <v>0.0</v>
      </c>
      <c r="J222" s="7">
        <v>1.0</v>
      </c>
    </row>
    <row r="223">
      <c r="A223" s="7" t="s">
        <v>26</v>
      </c>
      <c r="B223" s="7" t="s">
        <v>35</v>
      </c>
      <c r="C223" s="7" t="s">
        <v>36</v>
      </c>
      <c r="D223" s="7" t="s">
        <v>206</v>
      </c>
      <c r="E223" s="7" t="s">
        <v>82</v>
      </c>
      <c r="F223" s="7">
        <v>95.0</v>
      </c>
      <c r="G223" s="7">
        <v>1.0</v>
      </c>
      <c r="H223" s="17"/>
      <c r="I223" s="7">
        <v>0.0</v>
      </c>
      <c r="J223" s="7">
        <v>1.0</v>
      </c>
    </row>
    <row r="224">
      <c r="A224" s="7" t="s">
        <v>26</v>
      </c>
      <c r="B224" s="7" t="s">
        <v>35</v>
      </c>
      <c r="C224" s="7" t="s">
        <v>36</v>
      </c>
      <c r="D224" s="7" t="s">
        <v>80</v>
      </c>
      <c r="E224" s="7" t="s">
        <v>82</v>
      </c>
      <c r="F224" s="7">
        <v>95.0</v>
      </c>
      <c r="G224" s="7">
        <v>1.0</v>
      </c>
      <c r="H224" s="17"/>
      <c r="I224" s="7">
        <v>0.0</v>
      </c>
      <c r="J224" s="7">
        <v>1.0</v>
      </c>
    </row>
    <row r="225">
      <c r="A225" s="7" t="s">
        <v>26</v>
      </c>
      <c r="B225" s="7" t="s">
        <v>35</v>
      </c>
      <c r="C225" s="7" t="s">
        <v>36</v>
      </c>
      <c r="D225" s="7" t="s">
        <v>83</v>
      </c>
      <c r="E225" s="7" t="s">
        <v>82</v>
      </c>
      <c r="F225" s="7">
        <v>95.0</v>
      </c>
      <c r="G225" s="7">
        <v>1.0</v>
      </c>
      <c r="H225" s="17"/>
      <c r="I225" s="7">
        <v>0.0</v>
      </c>
      <c r="J225" s="7">
        <v>1.0</v>
      </c>
    </row>
    <row r="226">
      <c r="A226" s="7" t="s">
        <v>26</v>
      </c>
      <c r="B226" s="7" t="s">
        <v>35</v>
      </c>
      <c r="C226" s="7" t="s">
        <v>36</v>
      </c>
      <c r="D226" s="7" t="s">
        <v>190</v>
      </c>
      <c r="E226" s="7" t="s">
        <v>81</v>
      </c>
      <c r="F226" s="7">
        <v>98.0</v>
      </c>
      <c r="G226" s="7">
        <v>1.0</v>
      </c>
      <c r="H226" s="17"/>
      <c r="I226" s="7">
        <v>0.0</v>
      </c>
      <c r="J226" s="7">
        <v>1.0</v>
      </c>
    </row>
    <row r="227">
      <c r="A227" s="7" t="s">
        <v>26</v>
      </c>
      <c r="B227" s="7" t="s">
        <v>35</v>
      </c>
      <c r="C227" s="7" t="s">
        <v>36</v>
      </c>
      <c r="D227" s="7" t="s">
        <v>206</v>
      </c>
      <c r="E227" s="7" t="s">
        <v>81</v>
      </c>
      <c r="F227" s="7">
        <v>98.0</v>
      </c>
      <c r="G227" s="7">
        <v>1.0</v>
      </c>
      <c r="H227" s="17"/>
      <c r="I227" s="7">
        <v>0.0</v>
      </c>
      <c r="J227" s="7">
        <v>1.0</v>
      </c>
    </row>
    <row r="228">
      <c r="A228" s="7" t="s">
        <v>26</v>
      </c>
      <c r="B228" s="7" t="s">
        <v>35</v>
      </c>
      <c r="C228" s="7" t="s">
        <v>36</v>
      </c>
      <c r="D228" s="7" t="s">
        <v>80</v>
      </c>
      <c r="E228" s="7" t="s">
        <v>81</v>
      </c>
      <c r="F228" s="7">
        <v>98.0</v>
      </c>
      <c r="G228" s="7">
        <v>1.0</v>
      </c>
      <c r="H228" s="17"/>
      <c r="I228" s="7">
        <v>0.0</v>
      </c>
      <c r="J228" s="7">
        <v>1.0</v>
      </c>
    </row>
    <row r="229">
      <c r="A229" s="7" t="s">
        <v>26</v>
      </c>
      <c r="B229" s="7" t="s">
        <v>35</v>
      </c>
      <c r="C229" s="7" t="s">
        <v>36</v>
      </c>
      <c r="D229" s="7" t="s">
        <v>83</v>
      </c>
      <c r="E229" s="7" t="s">
        <v>81</v>
      </c>
      <c r="F229" s="7">
        <v>98.0</v>
      </c>
      <c r="G229" s="7">
        <v>1.0</v>
      </c>
      <c r="H229" s="17"/>
      <c r="I229" s="7">
        <v>0.0</v>
      </c>
      <c r="J229" s="7">
        <v>1.0</v>
      </c>
    </row>
    <row r="230">
      <c r="A230" s="7" t="s">
        <v>26</v>
      </c>
      <c r="B230" s="7" t="s">
        <v>35</v>
      </c>
      <c r="C230" s="7" t="s">
        <v>54</v>
      </c>
      <c r="D230" s="7" t="s">
        <v>64</v>
      </c>
      <c r="E230" s="7" t="s">
        <v>79</v>
      </c>
      <c r="F230" s="7">
        <v>87.0</v>
      </c>
      <c r="G230" s="7">
        <v>1.0</v>
      </c>
      <c r="H230" s="17"/>
      <c r="I230" s="7">
        <v>2.0</v>
      </c>
      <c r="J230" s="7">
        <v>2.0</v>
      </c>
    </row>
    <row r="231">
      <c r="A231" s="7" t="s">
        <v>26</v>
      </c>
      <c r="B231" s="7" t="s">
        <v>518</v>
      </c>
      <c r="C231" s="7" t="s">
        <v>519</v>
      </c>
      <c r="D231" s="7" t="s">
        <v>523</v>
      </c>
      <c r="E231" s="7" t="s">
        <v>655</v>
      </c>
      <c r="F231" s="7">
        <v>45.0</v>
      </c>
      <c r="G231" s="7">
        <v>10.0</v>
      </c>
      <c r="H231" s="17"/>
      <c r="I231" s="7">
        <v>18.0</v>
      </c>
      <c r="J231" s="7">
        <v>32.0</v>
      </c>
    </row>
    <row r="232">
      <c r="A232" s="7" t="s">
        <v>26</v>
      </c>
      <c r="B232" s="7" t="s">
        <v>518</v>
      </c>
      <c r="C232" s="7" t="s">
        <v>519</v>
      </c>
      <c r="D232" s="7" t="s">
        <v>523</v>
      </c>
      <c r="E232" s="7" t="s">
        <v>657</v>
      </c>
      <c r="F232" s="7">
        <v>52.0</v>
      </c>
      <c r="G232" s="7">
        <v>5.0</v>
      </c>
      <c r="H232" s="17"/>
      <c r="I232" s="7">
        <v>16.0</v>
      </c>
      <c r="J232" s="7">
        <v>15.0</v>
      </c>
    </row>
    <row r="233">
      <c r="A233" s="7" t="s">
        <v>26</v>
      </c>
      <c r="B233" s="7" t="s">
        <v>518</v>
      </c>
      <c r="C233" s="7" t="s">
        <v>519</v>
      </c>
      <c r="D233" s="7" t="s">
        <v>523</v>
      </c>
      <c r="E233" s="7" t="s">
        <v>658</v>
      </c>
      <c r="F233" s="7">
        <v>52.0</v>
      </c>
      <c r="G233" s="7">
        <v>4.0</v>
      </c>
      <c r="H233" s="17"/>
      <c r="I233" s="7">
        <v>16.0</v>
      </c>
      <c r="J233" s="7">
        <v>15.0</v>
      </c>
    </row>
    <row r="234">
      <c r="A234" s="7" t="s">
        <v>26</v>
      </c>
      <c r="B234" s="7" t="s">
        <v>518</v>
      </c>
      <c r="C234" s="7" t="s">
        <v>519</v>
      </c>
      <c r="D234" s="7" t="s">
        <v>527</v>
      </c>
      <c r="E234" s="7" t="s">
        <v>528</v>
      </c>
      <c r="F234" s="7">
        <v>52.0</v>
      </c>
      <c r="G234" s="7">
        <v>4.0</v>
      </c>
      <c r="H234" s="17"/>
      <c r="I234" s="7">
        <v>15.0</v>
      </c>
      <c r="J234" s="7">
        <v>15.0</v>
      </c>
    </row>
    <row r="235">
      <c r="A235" s="7" t="s">
        <v>26</v>
      </c>
      <c r="B235" s="7" t="s">
        <v>518</v>
      </c>
      <c r="C235" s="7" t="s">
        <v>519</v>
      </c>
      <c r="D235" s="7" t="s">
        <v>665</v>
      </c>
      <c r="E235" s="7" t="s">
        <v>666</v>
      </c>
      <c r="F235" s="7">
        <v>60.0</v>
      </c>
      <c r="G235" s="7">
        <v>4.0</v>
      </c>
      <c r="H235" s="17"/>
      <c r="I235" s="7">
        <v>13.0</v>
      </c>
      <c r="J235" s="7">
        <v>10.0</v>
      </c>
    </row>
    <row r="236">
      <c r="A236" s="7" t="s">
        <v>26</v>
      </c>
      <c r="B236" s="7" t="s">
        <v>518</v>
      </c>
      <c r="C236" s="7" t="s">
        <v>519</v>
      </c>
      <c r="D236" s="7" t="s">
        <v>669</v>
      </c>
      <c r="E236" s="7" t="s">
        <v>671</v>
      </c>
      <c r="F236" s="7">
        <v>60.0</v>
      </c>
      <c r="G236" s="7">
        <v>4.0</v>
      </c>
      <c r="H236" s="17"/>
      <c r="I236" s="7">
        <v>13.0</v>
      </c>
      <c r="J236" s="7">
        <v>10.0</v>
      </c>
    </row>
    <row r="237">
      <c r="A237" s="7" t="s">
        <v>26</v>
      </c>
      <c r="B237" s="7" t="s">
        <v>518</v>
      </c>
      <c r="C237" s="7" t="s">
        <v>519</v>
      </c>
      <c r="D237" s="7" t="s">
        <v>523</v>
      </c>
      <c r="E237" s="7" t="s">
        <v>676</v>
      </c>
      <c r="F237" s="7">
        <v>50.0</v>
      </c>
      <c r="G237" s="7">
        <v>4.0</v>
      </c>
      <c r="H237" s="17"/>
      <c r="I237" s="7">
        <v>14.0</v>
      </c>
      <c r="J237" s="7">
        <v>21.0</v>
      </c>
    </row>
    <row r="238">
      <c r="A238" s="7" t="s">
        <v>26</v>
      </c>
      <c r="B238" s="7" t="s">
        <v>518</v>
      </c>
      <c r="C238" s="7" t="s">
        <v>519</v>
      </c>
      <c r="D238" s="7" t="s">
        <v>523</v>
      </c>
      <c r="E238" s="7" t="s">
        <v>677</v>
      </c>
      <c r="F238" s="7">
        <v>60.0</v>
      </c>
      <c r="G238" s="7">
        <v>3.0</v>
      </c>
      <c r="H238" s="17"/>
      <c r="I238" s="7">
        <v>15.0</v>
      </c>
      <c r="J238" s="7">
        <v>9.0</v>
      </c>
    </row>
    <row r="239">
      <c r="A239" s="7" t="s">
        <v>26</v>
      </c>
      <c r="B239" s="7" t="s">
        <v>518</v>
      </c>
      <c r="C239" s="7" t="s">
        <v>519</v>
      </c>
      <c r="D239" s="7" t="s">
        <v>530</v>
      </c>
      <c r="E239" s="7" t="s">
        <v>531</v>
      </c>
      <c r="F239" s="7">
        <v>70.0</v>
      </c>
      <c r="G239" s="7">
        <v>3.0</v>
      </c>
      <c r="H239" s="17"/>
      <c r="I239" s="7">
        <v>5.0</v>
      </c>
      <c r="J239" s="7">
        <v>5.0</v>
      </c>
    </row>
    <row r="240">
      <c r="A240" s="7" t="s">
        <v>26</v>
      </c>
      <c r="B240" s="7" t="s">
        <v>518</v>
      </c>
      <c r="C240" s="7" t="s">
        <v>519</v>
      </c>
      <c r="D240" s="7" t="s">
        <v>683</v>
      </c>
      <c r="E240" s="7" t="s">
        <v>684</v>
      </c>
      <c r="F240" s="7">
        <v>72.0</v>
      </c>
      <c r="G240" s="7">
        <v>2.0</v>
      </c>
      <c r="H240" s="17"/>
      <c r="I240" s="7">
        <v>7.0</v>
      </c>
      <c r="J240" s="7">
        <v>4.0</v>
      </c>
    </row>
    <row r="241">
      <c r="A241" s="7" t="s">
        <v>26</v>
      </c>
      <c r="B241" s="7" t="s">
        <v>518</v>
      </c>
      <c r="C241" s="7" t="s">
        <v>519</v>
      </c>
      <c r="D241" s="7" t="s">
        <v>548</v>
      </c>
      <c r="E241" s="7" t="s">
        <v>549</v>
      </c>
      <c r="F241" s="7">
        <v>70.0</v>
      </c>
      <c r="G241" s="7">
        <v>2.0</v>
      </c>
      <c r="H241" s="17"/>
      <c r="I241" s="7">
        <v>9.0</v>
      </c>
      <c r="J241" s="7">
        <v>5.0</v>
      </c>
    </row>
    <row r="242">
      <c r="A242" s="7" t="s">
        <v>26</v>
      </c>
      <c r="B242" s="7" t="s">
        <v>518</v>
      </c>
      <c r="C242" s="7" t="s">
        <v>519</v>
      </c>
      <c r="D242" s="7" t="s">
        <v>683</v>
      </c>
      <c r="E242" s="7" t="s">
        <v>686</v>
      </c>
      <c r="F242" s="7">
        <v>69.0</v>
      </c>
      <c r="G242" s="7">
        <v>2.0</v>
      </c>
      <c r="H242" s="17"/>
      <c r="I242" s="7">
        <v>8.0</v>
      </c>
      <c r="J242" s="7">
        <v>5.0</v>
      </c>
    </row>
    <row r="243">
      <c r="A243" s="7" t="s">
        <v>26</v>
      </c>
      <c r="B243" s="7" t="s">
        <v>518</v>
      </c>
      <c r="C243" s="7" t="s">
        <v>519</v>
      </c>
      <c r="D243" s="7" t="s">
        <v>523</v>
      </c>
      <c r="E243" s="7" t="s">
        <v>696</v>
      </c>
      <c r="F243" s="7">
        <v>66.0</v>
      </c>
      <c r="G243" s="7">
        <v>2.0</v>
      </c>
      <c r="H243" s="17"/>
      <c r="I243" s="7">
        <v>9.0</v>
      </c>
      <c r="J243" s="7">
        <v>7.0</v>
      </c>
    </row>
    <row r="244">
      <c r="A244" s="7" t="s">
        <v>26</v>
      </c>
      <c r="B244" s="7" t="s">
        <v>518</v>
      </c>
      <c r="C244" s="7" t="s">
        <v>519</v>
      </c>
      <c r="D244" s="7" t="s">
        <v>665</v>
      </c>
      <c r="E244" s="7" t="s">
        <v>698</v>
      </c>
      <c r="F244" s="7">
        <v>66.0</v>
      </c>
      <c r="G244" s="7">
        <v>2.0</v>
      </c>
      <c r="H244" s="17"/>
      <c r="I244" s="7">
        <v>9.0</v>
      </c>
      <c r="J244" s="7">
        <v>7.0</v>
      </c>
    </row>
    <row r="245">
      <c r="A245" s="7" t="s">
        <v>26</v>
      </c>
      <c r="B245" s="7" t="s">
        <v>518</v>
      </c>
      <c r="C245" s="7" t="s">
        <v>519</v>
      </c>
      <c r="D245" s="7" t="s">
        <v>523</v>
      </c>
      <c r="E245" s="7" t="s">
        <v>706</v>
      </c>
      <c r="F245" s="7">
        <v>69.0</v>
      </c>
      <c r="G245" s="7">
        <v>2.0</v>
      </c>
      <c r="H245" s="17"/>
      <c r="I245" s="7">
        <v>10.0</v>
      </c>
      <c r="J245" s="7">
        <v>5.0</v>
      </c>
    </row>
    <row r="246">
      <c r="A246" s="7" t="s">
        <v>26</v>
      </c>
      <c r="B246" s="7" t="s">
        <v>518</v>
      </c>
      <c r="C246" s="7" t="s">
        <v>519</v>
      </c>
      <c r="D246" s="7" t="s">
        <v>669</v>
      </c>
      <c r="E246" s="7" t="s">
        <v>708</v>
      </c>
      <c r="F246" s="7">
        <v>66.0</v>
      </c>
      <c r="G246" s="7">
        <v>2.0</v>
      </c>
      <c r="H246" s="17"/>
      <c r="I246" s="7">
        <v>9.0</v>
      </c>
      <c r="J246" s="7">
        <v>7.0</v>
      </c>
    </row>
    <row r="247">
      <c r="A247" s="7" t="s">
        <v>26</v>
      </c>
      <c r="B247" s="7" t="s">
        <v>518</v>
      </c>
      <c r="C247" s="7" t="s">
        <v>519</v>
      </c>
      <c r="D247" s="7" t="s">
        <v>523</v>
      </c>
      <c r="E247" s="7" t="s">
        <v>713</v>
      </c>
      <c r="F247" s="7">
        <v>69.0</v>
      </c>
      <c r="G247" s="7">
        <v>2.0</v>
      </c>
      <c r="H247" s="17"/>
      <c r="I247" s="7">
        <v>10.0</v>
      </c>
      <c r="J247" s="7">
        <v>5.0</v>
      </c>
    </row>
    <row r="248">
      <c r="A248" s="7" t="s">
        <v>26</v>
      </c>
      <c r="B248" s="7" t="s">
        <v>518</v>
      </c>
      <c r="C248" s="7" t="s">
        <v>519</v>
      </c>
      <c r="D248" s="7" t="s">
        <v>523</v>
      </c>
      <c r="E248" s="7" t="s">
        <v>715</v>
      </c>
      <c r="F248" s="7">
        <v>66.0</v>
      </c>
      <c r="G248" s="7">
        <v>2.0</v>
      </c>
      <c r="H248" s="17"/>
      <c r="I248" s="7">
        <v>9.0</v>
      </c>
      <c r="J248" s="7">
        <v>7.0</v>
      </c>
    </row>
    <row r="249">
      <c r="A249" s="7" t="s">
        <v>26</v>
      </c>
      <c r="B249" s="7" t="s">
        <v>518</v>
      </c>
      <c r="C249" s="7" t="s">
        <v>519</v>
      </c>
      <c r="D249" s="7" t="s">
        <v>523</v>
      </c>
      <c r="E249" s="7" t="s">
        <v>723</v>
      </c>
      <c r="F249" s="7">
        <v>69.0</v>
      </c>
      <c r="G249" s="7">
        <v>2.0</v>
      </c>
      <c r="H249" s="17"/>
      <c r="I249" s="7">
        <v>9.0</v>
      </c>
      <c r="J249" s="7">
        <v>5.0</v>
      </c>
    </row>
    <row r="250">
      <c r="A250" s="7" t="s">
        <v>26</v>
      </c>
      <c r="B250" s="7" t="s">
        <v>518</v>
      </c>
      <c r="C250" s="7" t="s">
        <v>519</v>
      </c>
      <c r="D250" s="7" t="s">
        <v>527</v>
      </c>
      <c r="E250" s="7" t="s">
        <v>545</v>
      </c>
      <c r="F250" s="7">
        <v>66.0</v>
      </c>
      <c r="G250" s="7">
        <v>2.0</v>
      </c>
      <c r="H250" s="17"/>
      <c r="I250" s="7">
        <v>10.0</v>
      </c>
      <c r="J250" s="7">
        <v>7.0</v>
      </c>
    </row>
    <row r="251">
      <c r="A251" s="7" t="s">
        <v>26</v>
      </c>
      <c r="B251" s="7" t="s">
        <v>518</v>
      </c>
      <c r="C251" s="7" t="s">
        <v>519</v>
      </c>
      <c r="D251" s="7" t="s">
        <v>543</v>
      </c>
      <c r="E251" s="7" t="s">
        <v>544</v>
      </c>
      <c r="F251" s="7">
        <v>71.0</v>
      </c>
      <c r="G251" s="7">
        <v>2.0</v>
      </c>
      <c r="H251" s="17"/>
      <c r="I251" s="7">
        <v>5.0</v>
      </c>
      <c r="J251" s="7">
        <v>5.0</v>
      </c>
    </row>
    <row r="252">
      <c r="A252" s="7" t="s">
        <v>26</v>
      </c>
      <c r="B252" s="7" t="s">
        <v>518</v>
      </c>
      <c r="C252" s="7" t="s">
        <v>519</v>
      </c>
      <c r="D252" s="7" t="s">
        <v>683</v>
      </c>
      <c r="E252" s="7" t="s">
        <v>728</v>
      </c>
      <c r="F252" s="7">
        <v>69.0</v>
      </c>
      <c r="G252" s="7">
        <v>2.0</v>
      </c>
      <c r="H252" s="17"/>
      <c r="I252" s="7">
        <v>9.0</v>
      </c>
      <c r="J252" s="7">
        <v>5.0</v>
      </c>
    </row>
    <row r="253">
      <c r="A253" s="7" t="s">
        <v>26</v>
      </c>
      <c r="B253" s="7" t="s">
        <v>518</v>
      </c>
      <c r="C253" s="7" t="s">
        <v>519</v>
      </c>
      <c r="D253" s="7" t="s">
        <v>523</v>
      </c>
      <c r="E253" s="7" t="s">
        <v>732</v>
      </c>
      <c r="F253" s="7">
        <v>69.0</v>
      </c>
      <c r="G253" s="7">
        <v>2.0</v>
      </c>
      <c r="H253" s="17"/>
      <c r="I253" s="7">
        <v>10.0</v>
      </c>
      <c r="J253" s="7">
        <v>5.0</v>
      </c>
    </row>
    <row r="254">
      <c r="A254" s="7" t="s">
        <v>26</v>
      </c>
      <c r="B254" s="7" t="s">
        <v>518</v>
      </c>
      <c r="C254" s="7" t="s">
        <v>589</v>
      </c>
      <c r="D254" s="7" t="s">
        <v>733</v>
      </c>
      <c r="E254" s="7" t="s">
        <v>684</v>
      </c>
      <c r="F254" s="7">
        <v>100.0</v>
      </c>
      <c r="G254" s="7">
        <v>1.0</v>
      </c>
      <c r="H254" s="17"/>
      <c r="I254" s="7">
        <v>0.0</v>
      </c>
      <c r="J254" s="7">
        <v>0.0</v>
      </c>
    </row>
    <row r="255">
      <c r="A255" s="7" t="s">
        <v>26</v>
      </c>
      <c r="B255" s="7" t="s">
        <v>518</v>
      </c>
      <c r="C255" s="7" t="s">
        <v>519</v>
      </c>
      <c r="D255" s="7" t="s">
        <v>543</v>
      </c>
      <c r="E255" s="7" t="s">
        <v>620</v>
      </c>
      <c r="F255" s="7">
        <v>76.0</v>
      </c>
      <c r="G255" s="7">
        <v>1.0</v>
      </c>
      <c r="H255" s="17"/>
      <c r="I255" s="7">
        <v>3.0</v>
      </c>
      <c r="J255" s="7">
        <v>2.0</v>
      </c>
    </row>
    <row r="256">
      <c r="A256" s="7" t="s">
        <v>26</v>
      </c>
      <c r="B256" s="7" t="s">
        <v>518</v>
      </c>
      <c r="C256" s="7" t="s">
        <v>519</v>
      </c>
      <c r="D256" s="7" t="s">
        <v>665</v>
      </c>
      <c r="E256" s="7" t="s">
        <v>734</v>
      </c>
      <c r="F256" s="7">
        <v>100.0</v>
      </c>
      <c r="G256" s="7">
        <v>1.0</v>
      </c>
      <c r="H256" s="17"/>
      <c r="I256" s="7">
        <v>1.0</v>
      </c>
      <c r="J256" s="7">
        <v>1.0</v>
      </c>
    </row>
    <row r="257">
      <c r="A257" s="7" t="s">
        <v>26</v>
      </c>
      <c r="B257" s="7" t="s">
        <v>518</v>
      </c>
      <c r="C257" s="7" t="s">
        <v>589</v>
      </c>
      <c r="D257" s="7" t="s">
        <v>598</v>
      </c>
      <c r="E257" s="7" t="s">
        <v>658</v>
      </c>
      <c r="F257" s="7">
        <v>100.0</v>
      </c>
      <c r="G257" s="7">
        <v>1.0</v>
      </c>
      <c r="H257" s="17"/>
      <c r="I257" s="7">
        <v>2.0</v>
      </c>
      <c r="J257" s="7">
        <v>0.0</v>
      </c>
    </row>
    <row r="258">
      <c r="A258" s="7" t="s">
        <v>26</v>
      </c>
      <c r="B258" s="7" t="s">
        <v>518</v>
      </c>
      <c r="C258" s="7" t="s">
        <v>589</v>
      </c>
      <c r="D258" s="7" t="s">
        <v>598</v>
      </c>
      <c r="E258" s="7" t="s">
        <v>657</v>
      </c>
      <c r="F258" s="7">
        <v>100.0</v>
      </c>
      <c r="G258" s="7">
        <v>1.0</v>
      </c>
      <c r="H258" s="17"/>
      <c r="I258" s="7">
        <v>2.0</v>
      </c>
      <c r="J258" s="7">
        <v>0.0</v>
      </c>
    </row>
    <row r="259">
      <c r="A259" s="7" t="s">
        <v>26</v>
      </c>
      <c r="B259" s="7" t="s">
        <v>518</v>
      </c>
      <c r="C259" s="7" t="s">
        <v>589</v>
      </c>
      <c r="D259" s="7" t="s">
        <v>606</v>
      </c>
      <c r="E259" s="7" t="s">
        <v>528</v>
      </c>
      <c r="F259" s="7">
        <v>100.0</v>
      </c>
      <c r="G259" s="7">
        <v>1.0</v>
      </c>
      <c r="H259" s="17"/>
      <c r="I259" s="7">
        <v>2.0</v>
      </c>
      <c r="J259" s="7">
        <v>0.0</v>
      </c>
    </row>
    <row r="260">
      <c r="A260" s="7" t="s">
        <v>26</v>
      </c>
      <c r="B260" s="7" t="s">
        <v>518</v>
      </c>
      <c r="C260" s="7" t="s">
        <v>519</v>
      </c>
      <c r="D260" s="7" t="s">
        <v>530</v>
      </c>
      <c r="E260" s="7" t="s">
        <v>609</v>
      </c>
      <c r="F260" s="7">
        <v>68.0</v>
      </c>
      <c r="G260" s="7">
        <v>1.0</v>
      </c>
      <c r="H260" s="17"/>
      <c r="I260" s="7">
        <v>3.0</v>
      </c>
      <c r="J260" s="7">
        <v>2.0</v>
      </c>
    </row>
    <row r="261">
      <c r="A261" s="7" t="s">
        <v>26</v>
      </c>
      <c r="B261" s="7" t="s">
        <v>518</v>
      </c>
      <c r="C261" s="7" t="s">
        <v>519</v>
      </c>
      <c r="D261" s="7" t="s">
        <v>669</v>
      </c>
      <c r="E261" s="7" t="s">
        <v>761</v>
      </c>
      <c r="F261" s="7">
        <v>100.0</v>
      </c>
      <c r="G261" s="7">
        <v>1.0</v>
      </c>
      <c r="H261" s="17"/>
      <c r="I261" s="7">
        <v>1.0</v>
      </c>
      <c r="J261" s="7">
        <v>1.0</v>
      </c>
    </row>
    <row r="262">
      <c r="A262" s="7" t="s">
        <v>26</v>
      </c>
      <c r="B262" s="7" t="s">
        <v>518</v>
      </c>
      <c r="C262" s="7" t="s">
        <v>560</v>
      </c>
      <c r="D262" s="7" t="s">
        <v>561</v>
      </c>
      <c r="E262" s="7" t="s">
        <v>608</v>
      </c>
      <c r="F262" s="7">
        <v>63.0</v>
      </c>
      <c r="G262" s="7">
        <v>1.0</v>
      </c>
      <c r="H262" s="17"/>
      <c r="I262" s="7">
        <v>18.0</v>
      </c>
      <c r="J262" s="7">
        <v>7.0</v>
      </c>
    </row>
    <row r="263">
      <c r="A263" s="7" t="s">
        <v>26</v>
      </c>
      <c r="B263" s="7" t="s">
        <v>518</v>
      </c>
      <c r="C263" s="7" t="s">
        <v>519</v>
      </c>
      <c r="D263" s="7" t="s">
        <v>683</v>
      </c>
      <c r="E263" s="7" t="s">
        <v>770</v>
      </c>
      <c r="F263" s="7">
        <v>100.0</v>
      </c>
      <c r="G263" s="7">
        <v>1.0</v>
      </c>
      <c r="H263" s="17"/>
      <c r="I263" s="7">
        <v>1.0</v>
      </c>
      <c r="J263" s="7">
        <v>1.0</v>
      </c>
    </row>
    <row r="264">
      <c r="A264" s="7" t="s">
        <v>26</v>
      </c>
      <c r="B264" s="7" t="s">
        <v>518</v>
      </c>
      <c r="C264" s="7" t="s">
        <v>519</v>
      </c>
      <c r="D264" s="7" t="s">
        <v>523</v>
      </c>
      <c r="E264" s="7" t="s">
        <v>607</v>
      </c>
      <c r="F264" s="7">
        <v>100.0</v>
      </c>
      <c r="G264" s="7">
        <v>1.0</v>
      </c>
      <c r="H264" s="17"/>
      <c r="I264" s="7">
        <v>1.0</v>
      </c>
      <c r="J264" s="7">
        <v>1.0</v>
      </c>
    </row>
    <row r="265">
      <c r="A265" s="7" t="s">
        <v>26</v>
      </c>
      <c r="B265" s="7" t="s">
        <v>518</v>
      </c>
      <c r="C265" s="7" t="s">
        <v>589</v>
      </c>
      <c r="D265" s="7" t="s">
        <v>733</v>
      </c>
      <c r="E265" s="7" t="s">
        <v>686</v>
      </c>
      <c r="F265" s="7">
        <v>100.0</v>
      </c>
      <c r="G265" s="7">
        <v>1.0</v>
      </c>
      <c r="H265" s="17"/>
      <c r="I265" s="7">
        <v>0.0</v>
      </c>
      <c r="J265" s="7">
        <v>0.0</v>
      </c>
    </row>
    <row r="266">
      <c r="A266" s="7" t="s">
        <v>26</v>
      </c>
      <c r="B266" s="7" t="s">
        <v>518</v>
      </c>
      <c r="C266" s="7" t="s">
        <v>589</v>
      </c>
      <c r="D266" s="7" t="s">
        <v>598</v>
      </c>
      <c r="E266" s="7" t="s">
        <v>706</v>
      </c>
      <c r="F266" s="7">
        <v>100.0</v>
      </c>
      <c r="G266" s="7">
        <v>1.0</v>
      </c>
      <c r="H266" s="17"/>
      <c r="I266" s="7">
        <v>2.0</v>
      </c>
      <c r="J266" s="7">
        <v>0.0</v>
      </c>
    </row>
    <row r="267">
      <c r="A267" s="7" t="s">
        <v>26</v>
      </c>
      <c r="B267" s="7" t="s">
        <v>518</v>
      </c>
      <c r="C267" s="7" t="s">
        <v>589</v>
      </c>
      <c r="D267" s="7" t="s">
        <v>598</v>
      </c>
      <c r="E267" s="7" t="s">
        <v>677</v>
      </c>
      <c r="F267" s="7">
        <v>100.0</v>
      </c>
      <c r="G267" s="7">
        <v>1.0</v>
      </c>
      <c r="H267" s="17"/>
      <c r="I267" s="7">
        <v>3.0</v>
      </c>
      <c r="J267" s="7">
        <v>0.0</v>
      </c>
    </row>
    <row r="268">
      <c r="A268" s="7" t="s">
        <v>26</v>
      </c>
      <c r="B268" s="7" t="s">
        <v>518</v>
      </c>
      <c r="C268" s="7" t="s">
        <v>589</v>
      </c>
      <c r="D268" s="7" t="s">
        <v>598</v>
      </c>
      <c r="E268" s="7" t="s">
        <v>713</v>
      </c>
      <c r="F268" s="7">
        <v>100.0</v>
      </c>
      <c r="G268" s="7">
        <v>1.0</v>
      </c>
      <c r="H268" s="17"/>
      <c r="I268" s="7">
        <v>3.0</v>
      </c>
      <c r="J268" s="7">
        <v>0.0</v>
      </c>
    </row>
    <row r="269">
      <c r="A269" s="7" t="s">
        <v>26</v>
      </c>
      <c r="B269" s="7" t="s">
        <v>518</v>
      </c>
      <c r="C269" s="7" t="s">
        <v>589</v>
      </c>
      <c r="D269" s="7" t="s">
        <v>598</v>
      </c>
      <c r="E269" s="7" t="s">
        <v>655</v>
      </c>
      <c r="F269" s="7">
        <v>100.0</v>
      </c>
      <c r="G269" s="7">
        <v>1.0</v>
      </c>
      <c r="H269" s="17"/>
      <c r="I269" s="7">
        <v>2.0</v>
      </c>
      <c r="J269" s="7">
        <v>0.0</v>
      </c>
    </row>
    <row r="270">
      <c r="A270" s="7" t="s">
        <v>26</v>
      </c>
      <c r="B270" s="7" t="s">
        <v>518</v>
      </c>
      <c r="C270" s="7" t="s">
        <v>589</v>
      </c>
      <c r="D270" s="7" t="s">
        <v>606</v>
      </c>
      <c r="E270" s="7" t="s">
        <v>545</v>
      </c>
      <c r="F270" s="7">
        <v>100.0</v>
      </c>
      <c r="G270" s="7">
        <v>1.0</v>
      </c>
      <c r="H270" s="17"/>
      <c r="I270" s="7">
        <v>2.0</v>
      </c>
      <c r="J270" s="7">
        <v>0.0</v>
      </c>
    </row>
    <row r="271">
      <c r="A271" s="7" t="s">
        <v>26</v>
      </c>
      <c r="B271" s="7" t="s">
        <v>518</v>
      </c>
      <c r="C271" s="7" t="s">
        <v>589</v>
      </c>
      <c r="D271" s="7" t="s">
        <v>592</v>
      </c>
      <c r="E271" s="7" t="s">
        <v>544</v>
      </c>
      <c r="F271" s="7">
        <v>100.0</v>
      </c>
      <c r="G271" s="7">
        <v>1.0</v>
      </c>
      <c r="H271" s="17"/>
      <c r="I271" s="7">
        <v>1.0</v>
      </c>
      <c r="J271" s="7">
        <v>0.0</v>
      </c>
    </row>
    <row r="272">
      <c r="A272" s="7" t="s">
        <v>26</v>
      </c>
      <c r="B272" s="7" t="s">
        <v>518</v>
      </c>
      <c r="C272" s="7" t="s">
        <v>589</v>
      </c>
      <c r="D272" s="7" t="s">
        <v>733</v>
      </c>
      <c r="E272" s="7" t="s">
        <v>728</v>
      </c>
      <c r="F272" s="7">
        <v>100.0</v>
      </c>
      <c r="G272" s="7">
        <v>1.0</v>
      </c>
      <c r="H272" s="17"/>
      <c r="I272" s="7">
        <v>1.0</v>
      </c>
      <c r="J272" s="7">
        <v>0.0</v>
      </c>
    </row>
    <row r="273">
      <c r="A273" s="7" t="s">
        <v>26</v>
      </c>
      <c r="B273" s="7" t="s">
        <v>518</v>
      </c>
      <c r="C273" s="7" t="s">
        <v>589</v>
      </c>
      <c r="D273" s="7" t="s">
        <v>598</v>
      </c>
      <c r="E273" s="7" t="s">
        <v>732</v>
      </c>
      <c r="F273" s="7">
        <v>100.0</v>
      </c>
      <c r="G273" s="7">
        <v>1.0</v>
      </c>
      <c r="H273" s="17"/>
      <c r="I273" s="7">
        <v>3.0</v>
      </c>
      <c r="J273" s="7">
        <v>0.0</v>
      </c>
    </row>
    <row r="274">
      <c r="A274" s="7" t="s">
        <v>26</v>
      </c>
      <c r="B274" s="7" t="s">
        <v>518</v>
      </c>
      <c r="C274" s="7" t="s">
        <v>589</v>
      </c>
      <c r="D274" s="7" t="s">
        <v>590</v>
      </c>
      <c r="E274" s="7" t="s">
        <v>531</v>
      </c>
      <c r="F274" s="7">
        <v>100.0</v>
      </c>
      <c r="G274" s="7">
        <v>1.0</v>
      </c>
      <c r="H274" s="17"/>
      <c r="I274" s="7">
        <v>1.0</v>
      </c>
      <c r="J274" s="7">
        <v>0.0</v>
      </c>
    </row>
    <row r="275">
      <c r="A275" s="7" t="s">
        <v>26</v>
      </c>
      <c r="B275" s="7" t="s">
        <v>518</v>
      </c>
      <c r="C275" s="7" t="s">
        <v>589</v>
      </c>
      <c r="D275" s="7" t="s">
        <v>795</v>
      </c>
      <c r="E275" s="7" t="s">
        <v>666</v>
      </c>
      <c r="F275" s="7">
        <v>100.0</v>
      </c>
      <c r="G275" s="7">
        <v>1.0</v>
      </c>
      <c r="H275" s="17"/>
      <c r="I275" s="7">
        <v>2.0</v>
      </c>
      <c r="J275" s="7">
        <v>0.0</v>
      </c>
    </row>
    <row r="276">
      <c r="A276" s="7" t="s">
        <v>26</v>
      </c>
      <c r="B276" s="7" t="s">
        <v>518</v>
      </c>
      <c r="C276" s="7" t="s">
        <v>589</v>
      </c>
      <c r="D276" s="7" t="s">
        <v>798</v>
      </c>
      <c r="E276" s="7" t="s">
        <v>671</v>
      </c>
      <c r="F276" s="7">
        <v>100.0</v>
      </c>
      <c r="G276" s="7">
        <v>1.0</v>
      </c>
      <c r="H276" s="17"/>
      <c r="I276" s="7">
        <v>3.0</v>
      </c>
      <c r="J276" s="7">
        <v>0.0</v>
      </c>
    </row>
    <row r="277">
      <c r="A277" s="7" t="s">
        <v>26</v>
      </c>
      <c r="B277" s="7" t="s">
        <v>518</v>
      </c>
      <c r="C277" s="7" t="s">
        <v>589</v>
      </c>
      <c r="D277" s="7" t="s">
        <v>592</v>
      </c>
      <c r="E277" s="7" t="s">
        <v>593</v>
      </c>
      <c r="F277" s="7">
        <v>100.0</v>
      </c>
      <c r="G277" s="7">
        <v>1.0</v>
      </c>
      <c r="H277" s="17"/>
      <c r="I277" s="7">
        <v>2.0</v>
      </c>
      <c r="J277" s="7">
        <v>0.0</v>
      </c>
    </row>
    <row r="278">
      <c r="A278" s="7" t="s">
        <v>26</v>
      </c>
      <c r="B278" s="7" t="s">
        <v>518</v>
      </c>
      <c r="C278" s="7" t="s">
        <v>519</v>
      </c>
      <c r="D278" s="7" t="s">
        <v>543</v>
      </c>
      <c r="E278" s="7" t="s">
        <v>593</v>
      </c>
      <c r="F278" s="7">
        <v>91.0</v>
      </c>
      <c r="G278" s="7">
        <v>1.0</v>
      </c>
      <c r="H278" s="17"/>
      <c r="I278" s="7">
        <v>2.0</v>
      </c>
      <c r="J278" s="7">
        <v>2.0</v>
      </c>
    </row>
    <row r="279">
      <c r="A279" s="7" t="s">
        <v>26</v>
      </c>
      <c r="B279" s="7" t="s">
        <v>518</v>
      </c>
      <c r="C279" s="7" t="s">
        <v>589</v>
      </c>
      <c r="D279" s="7" t="s">
        <v>590</v>
      </c>
      <c r="E279" s="7" t="s">
        <v>591</v>
      </c>
      <c r="F279" s="7">
        <v>100.0</v>
      </c>
      <c r="G279" s="7">
        <v>1.0</v>
      </c>
      <c r="H279" s="17"/>
      <c r="I279" s="7">
        <v>2.0</v>
      </c>
      <c r="J279" s="7">
        <v>0.0</v>
      </c>
    </row>
    <row r="280">
      <c r="A280" s="7" t="s">
        <v>26</v>
      </c>
      <c r="B280" s="7" t="s">
        <v>518</v>
      </c>
      <c r="C280" s="7" t="s">
        <v>519</v>
      </c>
      <c r="D280" s="7" t="s">
        <v>530</v>
      </c>
      <c r="E280" s="7" t="s">
        <v>591</v>
      </c>
      <c r="F280" s="7">
        <v>91.0</v>
      </c>
      <c r="G280" s="7">
        <v>1.0</v>
      </c>
      <c r="H280" s="17"/>
      <c r="I280" s="7">
        <v>2.0</v>
      </c>
      <c r="J280" s="7">
        <v>2.0</v>
      </c>
    </row>
    <row r="281">
      <c r="A281" s="7" t="s">
        <v>26</v>
      </c>
      <c r="B281" s="7" t="s">
        <v>518</v>
      </c>
      <c r="C281" s="7" t="s">
        <v>589</v>
      </c>
      <c r="D281" s="7" t="s">
        <v>598</v>
      </c>
      <c r="E281" s="7" t="s">
        <v>676</v>
      </c>
      <c r="F281" s="7">
        <v>100.0</v>
      </c>
      <c r="G281" s="7">
        <v>1.0</v>
      </c>
      <c r="H281" s="17"/>
      <c r="I281" s="7">
        <v>2.0</v>
      </c>
      <c r="J281" s="7">
        <v>0.0</v>
      </c>
    </row>
    <row r="282">
      <c r="A282" s="7" t="s">
        <v>26</v>
      </c>
      <c r="B282" s="7" t="s">
        <v>518</v>
      </c>
      <c r="C282" s="7" t="s">
        <v>519</v>
      </c>
      <c r="D282" s="7" t="s">
        <v>548</v>
      </c>
      <c r="E282" s="7" t="s">
        <v>588</v>
      </c>
      <c r="F282" s="7">
        <v>100.0</v>
      </c>
      <c r="G282" s="7">
        <v>1.0</v>
      </c>
      <c r="H282" s="17"/>
      <c r="I282" s="7">
        <v>1.0</v>
      </c>
      <c r="J282" s="7">
        <v>1.0</v>
      </c>
    </row>
    <row r="283">
      <c r="A283" s="7" t="s">
        <v>26</v>
      </c>
      <c r="B283" s="7" t="s">
        <v>518</v>
      </c>
      <c r="C283" s="7" t="s">
        <v>519</v>
      </c>
      <c r="D283" s="7" t="s">
        <v>563</v>
      </c>
      <c r="E283" s="7" t="s">
        <v>581</v>
      </c>
      <c r="F283" s="7">
        <v>95.0</v>
      </c>
      <c r="G283" s="7">
        <v>1.0</v>
      </c>
      <c r="H283" s="17"/>
      <c r="I283" s="7">
        <v>0.0</v>
      </c>
      <c r="J283" s="7">
        <v>1.0</v>
      </c>
    </row>
    <row r="284">
      <c r="A284" s="7" t="s">
        <v>26</v>
      </c>
      <c r="B284" s="7" t="s">
        <v>518</v>
      </c>
      <c r="C284" s="7" t="s">
        <v>519</v>
      </c>
      <c r="D284" s="7" t="s">
        <v>563</v>
      </c>
      <c r="E284" s="7" t="s">
        <v>578</v>
      </c>
      <c r="F284" s="7">
        <v>98.0</v>
      </c>
      <c r="G284" s="7">
        <v>1.0</v>
      </c>
      <c r="H284" s="17"/>
      <c r="I284" s="7">
        <v>0.0</v>
      </c>
      <c r="J284" s="7">
        <v>1.0</v>
      </c>
    </row>
    <row r="285">
      <c r="A285" s="7" t="s">
        <v>26</v>
      </c>
      <c r="B285" s="7" t="s">
        <v>518</v>
      </c>
      <c r="C285" s="7" t="s">
        <v>519</v>
      </c>
      <c r="D285" s="7" t="s">
        <v>527</v>
      </c>
      <c r="E285" s="7" t="s">
        <v>569</v>
      </c>
      <c r="F285" s="7">
        <v>100.0</v>
      </c>
      <c r="G285" s="7">
        <v>1.0</v>
      </c>
      <c r="H285" s="17"/>
      <c r="I285" s="7">
        <v>1.0</v>
      </c>
      <c r="J285" s="7">
        <v>1.0</v>
      </c>
    </row>
    <row r="286">
      <c r="A286" s="7" t="s">
        <v>26</v>
      </c>
      <c r="B286" s="7" t="s">
        <v>518</v>
      </c>
      <c r="C286" s="7" t="s">
        <v>519</v>
      </c>
      <c r="D286" s="7" t="s">
        <v>563</v>
      </c>
      <c r="E286" s="7" t="s">
        <v>567</v>
      </c>
      <c r="F286" s="7">
        <v>83.0</v>
      </c>
      <c r="G286" s="7">
        <v>1.0</v>
      </c>
      <c r="H286" s="17"/>
      <c r="I286" s="7">
        <v>3.0</v>
      </c>
      <c r="J286" s="7">
        <v>2.0</v>
      </c>
    </row>
    <row r="287">
      <c r="A287" s="7" t="s">
        <v>26</v>
      </c>
      <c r="B287" s="7" t="s">
        <v>518</v>
      </c>
      <c r="C287" s="7" t="s">
        <v>560</v>
      </c>
      <c r="D287" s="7" t="s">
        <v>561</v>
      </c>
      <c r="E287" s="7" t="s">
        <v>562</v>
      </c>
      <c r="F287" s="7">
        <v>100.0</v>
      </c>
      <c r="G287" s="7">
        <v>1.0</v>
      </c>
      <c r="H287" s="17"/>
      <c r="I287" s="7">
        <v>1.0</v>
      </c>
      <c r="J287" s="7">
        <v>1.0</v>
      </c>
    </row>
    <row r="288">
      <c r="A288" s="7" t="s">
        <v>26</v>
      </c>
      <c r="B288" s="7" t="s">
        <v>622</v>
      </c>
      <c r="C288" s="7" t="s">
        <v>816</v>
      </c>
      <c r="D288" s="7" t="s">
        <v>817</v>
      </c>
      <c r="E288" s="7" t="s">
        <v>818</v>
      </c>
      <c r="F288" s="7">
        <v>44.0</v>
      </c>
      <c r="G288" s="7">
        <v>12.0</v>
      </c>
      <c r="H288" s="17"/>
      <c r="I288" s="7">
        <v>14.0</v>
      </c>
      <c r="J288" s="7">
        <v>32.0</v>
      </c>
    </row>
    <row r="289">
      <c r="A289" s="7" t="s">
        <v>26</v>
      </c>
      <c r="B289" s="7" t="s">
        <v>622</v>
      </c>
      <c r="C289" s="105" t="s">
        <v>630</v>
      </c>
      <c r="D289" s="7" t="s">
        <v>663</v>
      </c>
      <c r="E289" s="7" t="s">
        <v>822</v>
      </c>
      <c r="F289" s="7">
        <v>41.0</v>
      </c>
      <c r="G289" s="7">
        <v>10.0</v>
      </c>
      <c r="H289" s="17"/>
      <c r="I289" s="7">
        <v>11.0</v>
      </c>
      <c r="J289" s="7">
        <v>45.0</v>
      </c>
    </row>
    <row r="290">
      <c r="A290" s="7" t="s">
        <v>26</v>
      </c>
      <c r="B290" s="7" t="s">
        <v>622</v>
      </c>
      <c r="C290" s="105" t="s">
        <v>630</v>
      </c>
      <c r="D290" s="7" t="s">
        <v>663</v>
      </c>
      <c r="E290" s="7" t="s">
        <v>831</v>
      </c>
      <c r="F290" s="7">
        <v>52.0</v>
      </c>
      <c r="G290" s="7">
        <v>9.0</v>
      </c>
      <c r="H290" s="17"/>
      <c r="I290" s="7">
        <v>7.0</v>
      </c>
      <c r="J290" s="7">
        <v>20.0</v>
      </c>
    </row>
    <row r="291">
      <c r="A291" s="7" t="s">
        <v>26</v>
      </c>
      <c r="B291" s="7" t="s">
        <v>622</v>
      </c>
      <c r="C291" s="7" t="s">
        <v>816</v>
      </c>
      <c r="D291" s="7" t="s">
        <v>836</v>
      </c>
      <c r="E291" s="7" t="s">
        <v>818</v>
      </c>
      <c r="F291" s="7">
        <v>42.0</v>
      </c>
      <c r="G291" s="7">
        <v>9.0</v>
      </c>
      <c r="H291" s="17"/>
      <c r="I291" s="7">
        <v>13.0</v>
      </c>
      <c r="J291" s="7">
        <v>37.0</v>
      </c>
    </row>
    <row r="292">
      <c r="A292" s="7" t="s">
        <v>26</v>
      </c>
      <c r="B292" s="7" t="s">
        <v>622</v>
      </c>
      <c r="C292" s="105" t="s">
        <v>630</v>
      </c>
      <c r="D292" s="7" t="s">
        <v>663</v>
      </c>
      <c r="E292" s="7" t="s">
        <v>822</v>
      </c>
      <c r="F292" s="7">
        <v>45.0</v>
      </c>
      <c r="G292" s="7">
        <v>8.0</v>
      </c>
      <c r="H292" s="17"/>
      <c r="I292" s="7">
        <v>10.0</v>
      </c>
      <c r="J292" s="7">
        <v>34.0</v>
      </c>
    </row>
    <row r="293">
      <c r="A293" s="7" t="s">
        <v>26</v>
      </c>
      <c r="B293" s="7" t="s">
        <v>622</v>
      </c>
      <c r="C293" s="7" t="s">
        <v>816</v>
      </c>
      <c r="D293" s="7" t="s">
        <v>817</v>
      </c>
      <c r="E293" s="7" t="s">
        <v>818</v>
      </c>
      <c r="F293" s="7">
        <v>47.0</v>
      </c>
      <c r="G293" s="7">
        <v>8.0</v>
      </c>
      <c r="H293" s="17"/>
      <c r="I293" s="7">
        <v>14.0</v>
      </c>
      <c r="J293" s="7">
        <v>26.0</v>
      </c>
    </row>
    <row r="294">
      <c r="A294" s="7" t="s">
        <v>26</v>
      </c>
      <c r="B294" s="7" t="s">
        <v>622</v>
      </c>
      <c r="C294" s="7" t="s">
        <v>816</v>
      </c>
      <c r="D294" s="7" t="s">
        <v>840</v>
      </c>
      <c r="E294" s="7" t="s">
        <v>818</v>
      </c>
      <c r="F294" s="7">
        <v>48.0</v>
      </c>
      <c r="G294" s="7">
        <v>8.0</v>
      </c>
      <c r="H294" s="17"/>
      <c r="I294" s="7">
        <v>11.0</v>
      </c>
      <c r="J294" s="7">
        <v>26.0</v>
      </c>
    </row>
    <row r="295">
      <c r="A295" s="7" t="s">
        <v>26</v>
      </c>
      <c r="B295" s="7" t="s">
        <v>622</v>
      </c>
      <c r="C295" s="7" t="s">
        <v>816</v>
      </c>
      <c r="D295" s="7" t="s">
        <v>840</v>
      </c>
      <c r="E295" s="7" t="s">
        <v>818</v>
      </c>
      <c r="F295" s="7">
        <v>47.0</v>
      </c>
      <c r="G295" s="7">
        <v>8.0</v>
      </c>
      <c r="H295" s="17"/>
      <c r="I295" s="7">
        <v>12.0</v>
      </c>
      <c r="J295" s="7">
        <v>27.0</v>
      </c>
    </row>
    <row r="296">
      <c r="A296" s="7" t="s">
        <v>26</v>
      </c>
      <c r="B296" s="7" t="s">
        <v>622</v>
      </c>
      <c r="C296" s="7" t="s">
        <v>816</v>
      </c>
      <c r="D296" s="7" t="s">
        <v>836</v>
      </c>
      <c r="E296" s="7" t="s">
        <v>818</v>
      </c>
      <c r="F296" s="7">
        <v>49.0</v>
      </c>
      <c r="G296" s="7">
        <v>8.0</v>
      </c>
      <c r="H296" s="17"/>
      <c r="I296" s="7">
        <v>16.0</v>
      </c>
      <c r="J296" s="7">
        <v>21.0</v>
      </c>
    </row>
    <row r="297">
      <c r="A297" s="7" t="s">
        <v>26</v>
      </c>
      <c r="B297" s="7" t="s">
        <v>622</v>
      </c>
      <c r="C297" s="7" t="s">
        <v>816</v>
      </c>
      <c r="D297" s="7" t="s">
        <v>836</v>
      </c>
      <c r="E297" s="7" t="s">
        <v>845</v>
      </c>
      <c r="F297" s="7">
        <v>48.0</v>
      </c>
      <c r="G297" s="7">
        <v>8.0</v>
      </c>
      <c r="H297" s="17"/>
      <c r="I297" s="7">
        <v>15.0</v>
      </c>
      <c r="J297" s="7">
        <v>25.0</v>
      </c>
    </row>
    <row r="298">
      <c r="A298" s="7" t="s">
        <v>26</v>
      </c>
      <c r="B298" s="7" t="s">
        <v>622</v>
      </c>
      <c r="C298" s="105" t="s">
        <v>630</v>
      </c>
      <c r="D298" s="7" t="s">
        <v>847</v>
      </c>
      <c r="E298" s="7" t="s">
        <v>848</v>
      </c>
      <c r="F298" s="7">
        <v>56.0</v>
      </c>
      <c r="G298" s="7">
        <v>7.0</v>
      </c>
      <c r="H298" s="17"/>
      <c r="I298" s="7">
        <v>4.0</v>
      </c>
      <c r="J298" s="7">
        <v>15.0</v>
      </c>
    </row>
    <row r="299">
      <c r="A299" s="7" t="s">
        <v>26</v>
      </c>
      <c r="B299" s="7" t="s">
        <v>622</v>
      </c>
      <c r="C299" s="105" t="s">
        <v>630</v>
      </c>
      <c r="D299" s="7" t="s">
        <v>849</v>
      </c>
      <c r="E299" s="7" t="s">
        <v>848</v>
      </c>
      <c r="F299" s="7">
        <v>57.0</v>
      </c>
      <c r="G299" s="7">
        <v>7.0</v>
      </c>
      <c r="H299" s="17"/>
      <c r="I299" s="7">
        <v>5.0</v>
      </c>
      <c r="J299" s="7">
        <v>13.0</v>
      </c>
    </row>
    <row r="300">
      <c r="A300" s="7" t="s">
        <v>26</v>
      </c>
      <c r="B300" s="7" t="s">
        <v>622</v>
      </c>
      <c r="C300" s="105" t="s">
        <v>630</v>
      </c>
      <c r="D300" s="7" t="s">
        <v>847</v>
      </c>
      <c r="E300" s="7" t="s">
        <v>848</v>
      </c>
      <c r="F300" s="7">
        <v>56.0</v>
      </c>
      <c r="G300" s="7">
        <v>7.0</v>
      </c>
      <c r="H300" s="17"/>
      <c r="I300" s="7">
        <v>4.0</v>
      </c>
      <c r="J300" s="7">
        <v>15.0</v>
      </c>
    </row>
    <row r="301">
      <c r="A301" s="7" t="s">
        <v>26</v>
      </c>
      <c r="B301" s="7" t="s">
        <v>622</v>
      </c>
      <c r="C301" s="105" t="s">
        <v>630</v>
      </c>
      <c r="D301" s="7" t="s">
        <v>849</v>
      </c>
      <c r="E301" s="7" t="s">
        <v>848</v>
      </c>
      <c r="F301" s="7">
        <v>57.0</v>
      </c>
      <c r="G301" s="7">
        <v>7.0</v>
      </c>
      <c r="H301" s="17"/>
      <c r="I301" s="7">
        <v>5.0</v>
      </c>
      <c r="J301" s="7">
        <v>13.0</v>
      </c>
    </row>
    <row r="302">
      <c r="A302" s="7" t="s">
        <v>26</v>
      </c>
      <c r="B302" s="7" t="s">
        <v>622</v>
      </c>
      <c r="C302" s="7" t="s">
        <v>624</v>
      </c>
      <c r="D302" s="7" t="s">
        <v>625</v>
      </c>
      <c r="E302" s="7" t="s">
        <v>626</v>
      </c>
      <c r="F302" s="7">
        <v>54.0</v>
      </c>
      <c r="G302" s="7">
        <v>6.0</v>
      </c>
      <c r="H302" s="17"/>
      <c r="I302" s="7">
        <v>13.0</v>
      </c>
      <c r="J302" s="7">
        <v>17.0</v>
      </c>
    </row>
    <row r="303">
      <c r="A303" s="7" t="s">
        <v>26</v>
      </c>
      <c r="B303" s="7" t="s">
        <v>622</v>
      </c>
      <c r="C303" s="7" t="s">
        <v>624</v>
      </c>
      <c r="D303" s="7" t="s">
        <v>625</v>
      </c>
      <c r="E303" s="7" t="s">
        <v>626</v>
      </c>
      <c r="F303" s="7">
        <v>52.0</v>
      </c>
      <c r="G303" s="7">
        <v>6.0</v>
      </c>
      <c r="H303" s="17"/>
      <c r="I303" s="7">
        <v>15.0</v>
      </c>
      <c r="J303" s="7">
        <v>20.0</v>
      </c>
    </row>
    <row r="304">
      <c r="A304" s="7" t="s">
        <v>26</v>
      </c>
      <c r="B304" s="7" t="s">
        <v>622</v>
      </c>
      <c r="C304" s="105" t="s">
        <v>630</v>
      </c>
      <c r="D304" s="7" t="s">
        <v>851</v>
      </c>
      <c r="E304" s="7" t="s">
        <v>848</v>
      </c>
      <c r="F304" s="7">
        <v>64.0</v>
      </c>
      <c r="G304" s="7">
        <v>4.0</v>
      </c>
      <c r="H304" s="17"/>
      <c r="I304" s="7">
        <v>4.0</v>
      </c>
      <c r="J304" s="7">
        <v>9.0</v>
      </c>
    </row>
    <row r="305">
      <c r="A305" s="7" t="s">
        <v>26</v>
      </c>
      <c r="B305" s="7" t="s">
        <v>622</v>
      </c>
      <c r="C305" s="105" t="s">
        <v>630</v>
      </c>
      <c r="D305" s="7" t="s">
        <v>851</v>
      </c>
      <c r="E305" s="7" t="s">
        <v>848</v>
      </c>
      <c r="F305" s="7">
        <v>64.0</v>
      </c>
      <c r="G305" s="7">
        <v>4.0</v>
      </c>
      <c r="H305" s="17"/>
      <c r="I305" s="7">
        <v>4.0</v>
      </c>
      <c r="J305" s="7">
        <v>9.0</v>
      </c>
    </row>
    <row r="306">
      <c r="A306" s="7" t="s">
        <v>26</v>
      </c>
      <c r="B306" s="7" t="s">
        <v>622</v>
      </c>
      <c r="C306" s="105" t="s">
        <v>630</v>
      </c>
      <c r="D306" s="7" t="s">
        <v>663</v>
      </c>
      <c r="E306" s="7" t="s">
        <v>853</v>
      </c>
      <c r="F306" s="7">
        <v>67.0</v>
      </c>
      <c r="G306" s="7">
        <v>4.0</v>
      </c>
      <c r="H306" s="17"/>
      <c r="I306" s="7">
        <v>1.0</v>
      </c>
      <c r="J306" s="7">
        <v>8.0</v>
      </c>
    </row>
    <row r="307">
      <c r="A307" s="7" t="s">
        <v>26</v>
      </c>
      <c r="B307" s="7" t="s">
        <v>622</v>
      </c>
      <c r="C307" s="105" t="s">
        <v>630</v>
      </c>
      <c r="D307" s="7" t="s">
        <v>663</v>
      </c>
      <c r="E307" s="7" t="s">
        <v>853</v>
      </c>
      <c r="F307" s="7">
        <v>67.0</v>
      </c>
      <c r="G307" s="7">
        <v>4.0</v>
      </c>
      <c r="H307" s="17"/>
      <c r="I307" s="7">
        <v>1.0</v>
      </c>
      <c r="J307" s="7">
        <v>8.0</v>
      </c>
    </row>
    <row r="308">
      <c r="A308" s="7" t="s">
        <v>26</v>
      </c>
      <c r="B308" s="7" t="s">
        <v>622</v>
      </c>
      <c r="C308" s="105" t="s">
        <v>630</v>
      </c>
      <c r="D308" s="7" t="s">
        <v>645</v>
      </c>
      <c r="E308" s="7" t="s">
        <v>858</v>
      </c>
      <c r="F308" s="7">
        <v>55.0</v>
      </c>
      <c r="G308" s="7">
        <v>4.0</v>
      </c>
      <c r="H308" s="17"/>
      <c r="I308" s="7">
        <v>11.0</v>
      </c>
      <c r="J308" s="7">
        <v>16.0</v>
      </c>
    </row>
    <row r="309">
      <c r="A309" s="7" t="s">
        <v>26</v>
      </c>
      <c r="B309" s="7" t="s">
        <v>622</v>
      </c>
      <c r="C309" s="105" t="s">
        <v>630</v>
      </c>
      <c r="D309" s="7" t="s">
        <v>645</v>
      </c>
      <c r="E309" s="7" t="s">
        <v>858</v>
      </c>
      <c r="F309" s="7">
        <v>52.0</v>
      </c>
      <c r="G309" s="7">
        <v>4.0</v>
      </c>
      <c r="H309" s="17"/>
      <c r="I309" s="7">
        <v>13.0</v>
      </c>
      <c r="J309" s="7">
        <v>19.0</v>
      </c>
    </row>
    <row r="310">
      <c r="A310" s="7" t="s">
        <v>26</v>
      </c>
      <c r="B310" s="7" t="s">
        <v>622</v>
      </c>
      <c r="C310" s="105" t="s">
        <v>630</v>
      </c>
      <c r="D310" s="7" t="s">
        <v>851</v>
      </c>
      <c r="E310" s="7" t="s">
        <v>858</v>
      </c>
      <c r="F310" s="7">
        <v>56.0</v>
      </c>
      <c r="G310" s="7">
        <v>3.0</v>
      </c>
      <c r="H310" s="17"/>
      <c r="I310" s="7">
        <v>9.0</v>
      </c>
      <c r="J310" s="7">
        <v>13.0</v>
      </c>
    </row>
    <row r="311">
      <c r="A311" s="7" t="s">
        <v>26</v>
      </c>
      <c r="B311" s="7" t="s">
        <v>622</v>
      </c>
      <c r="C311" s="105" t="s">
        <v>630</v>
      </c>
      <c r="D311" s="7" t="s">
        <v>847</v>
      </c>
      <c r="E311" s="7" t="s">
        <v>858</v>
      </c>
      <c r="F311" s="7">
        <v>51.0</v>
      </c>
      <c r="G311" s="7">
        <v>3.0</v>
      </c>
      <c r="H311" s="17"/>
      <c r="I311" s="7">
        <v>13.0</v>
      </c>
      <c r="J311" s="7">
        <v>18.0</v>
      </c>
    </row>
    <row r="312">
      <c r="A312" s="7" t="s">
        <v>26</v>
      </c>
      <c r="B312" s="7" t="s">
        <v>622</v>
      </c>
      <c r="C312" s="105" t="s">
        <v>630</v>
      </c>
      <c r="D312" s="7" t="s">
        <v>849</v>
      </c>
      <c r="E312" s="7" t="s">
        <v>858</v>
      </c>
      <c r="F312" s="7">
        <v>56.0</v>
      </c>
      <c r="G312" s="7">
        <v>3.0</v>
      </c>
      <c r="H312" s="17"/>
      <c r="I312" s="7">
        <v>9.0</v>
      </c>
      <c r="J312" s="7">
        <v>13.0</v>
      </c>
    </row>
    <row r="313">
      <c r="A313" s="7" t="s">
        <v>26</v>
      </c>
      <c r="B313" s="7" t="s">
        <v>622</v>
      </c>
      <c r="C313" s="105" t="s">
        <v>630</v>
      </c>
      <c r="D313" s="7" t="s">
        <v>851</v>
      </c>
      <c r="E313" s="7" t="s">
        <v>858</v>
      </c>
      <c r="F313" s="7">
        <v>56.0</v>
      </c>
      <c r="G313" s="7">
        <v>3.0</v>
      </c>
      <c r="H313" s="17"/>
      <c r="I313" s="7">
        <v>9.0</v>
      </c>
      <c r="J313" s="7">
        <v>13.0</v>
      </c>
    </row>
    <row r="314">
      <c r="A314" s="7" t="s">
        <v>26</v>
      </c>
      <c r="B314" s="7" t="s">
        <v>622</v>
      </c>
      <c r="C314" s="105" t="s">
        <v>630</v>
      </c>
      <c r="D314" s="7" t="s">
        <v>847</v>
      </c>
      <c r="E314" s="7" t="s">
        <v>858</v>
      </c>
      <c r="F314" s="7">
        <v>51.0</v>
      </c>
      <c r="G314" s="7">
        <v>3.0</v>
      </c>
      <c r="H314" s="17"/>
      <c r="I314" s="7">
        <v>13.0</v>
      </c>
      <c r="J314" s="7">
        <v>18.0</v>
      </c>
    </row>
    <row r="315">
      <c r="A315" s="7" t="s">
        <v>26</v>
      </c>
      <c r="B315" s="7" t="s">
        <v>622</v>
      </c>
      <c r="C315" s="105" t="s">
        <v>630</v>
      </c>
      <c r="D315" s="7" t="s">
        <v>849</v>
      </c>
      <c r="E315" s="7" t="s">
        <v>858</v>
      </c>
      <c r="F315" s="7">
        <v>56.0</v>
      </c>
      <c r="G315" s="7">
        <v>3.0</v>
      </c>
      <c r="H315" s="17"/>
      <c r="I315" s="7">
        <v>9.0</v>
      </c>
      <c r="J315" s="7">
        <v>13.0</v>
      </c>
    </row>
    <row r="316">
      <c r="A316" s="7" t="s">
        <v>26</v>
      </c>
      <c r="B316" s="7" t="s">
        <v>622</v>
      </c>
      <c r="C316" s="7" t="s">
        <v>816</v>
      </c>
      <c r="D316" s="7" t="s">
        <v>869</v>
      </c>
      <c r="E316" s="7" t="s">
        <v>870</v>
      </c>
      <c r="F316" s="7">
        <v>76.0</v>
      </c>
      <c r="G316" s="7">
        <v>3.0</v>
      </c>
      <c r="H316" s="17"/>
      <c r="I316" s="7">
        <v>0.0</v>
      </c>
      <c r="J316" s="7">
        <v>4.0</v>
      </c>
    </row>
    <row r="317">
      <c r="A317" s="7" t="s">
        <v>26</v>
      </c>
      <c r="B317" s="7" t="s">
        <v>622</v>
      </c>
      <c r="C317" s="7" t="s">
        <v>816</v>
      </c>
      <c r="D317" s="7" t="s">
        <v>869</v>
      </c>
      <c r="E317" s="7" t="s">
        <v>874</v>
      </c>
      <c r="F317" s="7">
        <v>68.0</v>
      </c>
      <c r="G317" s="7">
        <v>3.0</v>
      </c>
      <c r="H317" s="17"/>
      <c r="I317" s="7">
        <v>0.0</v>
      </c>
      <c r="J317" s="7">
        <v>7.0</v>
      </c>
    </row>
    <row r="318">
      <c r="A318" s="7" t="s">
        <v>26</v>
      </c>
      <c r="B318" s="7" t="s">
        <v>622</v>
      </c>
      <c r="C318" s="7" t="s">
        <v>816</v>
      </c>
      <c r="D318" s="7" t="s">
        <v>869</v>
      </c>
      <c r="E318" s="7" t="s">
        <v>874</v>
      </c>
      <c r="F318" s="7">
        <v>76.0</v>
      </c>
      <c r="G318" s="7">
        <v>3.0</v>
      </c>
      <c r="H318" s="17"/>
      <c r="I318" s="7">
        <v>0.0</v>
      </c>
      <c r="J318" s="7">
        <v>4.0</v>
      </c>
    </row>
    <row r="319">
      <c r="A319" s="7" t="s">
        <v>26</v>
      </c>
      <c r="B319" s="7" t="s">
        <v>622</v>
      </c>
      <c r="C319" s="7" t="s">
        <v>816</v>
      </c>
      <c r="D319" s="7" t="s">
        <v>840</v>
      </c>
      <c r="E319" s="7" t="s">
        <v>875</v>
      </c>
      <c r="F319" s="7">
        <v>68.0</v>
      </c>
      <c r="G319" s="7">
        <v>3.0</v>
      </c>
      <c r="H319" s="17"/>
      <c r="I319" s="7">
        <v>4.0</v>
      </c>
      <c r="J319" s="7">
        <v>6.0</v>
      </c>
    </row>
    <row r="320">
      <c r="A320" s="7" t="s">
        <v>26</v>
      </c>
      <c r="B320" s="7" t="s">
        <v>622</v>
      </c>
      <c r="C320" s="7" t="s">
        <v>816</v>
      </c>
      <c r="D320" s="7" t="s">
        <v>840</v>
      </c>
      <c r="E320" s="7" t="s">
        <v>875</v>
      </c>
      <c r="F320" s="7">
        <v>68.0</v>
      </c>
      <c r="G320" s="7">
        <v>3.0</v>
      </c>
      <c r="H320" s="17"/>
      <c r="I320" s="7">
        <v>4.0</v>
      </c>
      <c r="J320" s="7">
        <v>6.0</v>
      </c>
    </row>
    <row r="321">
      <c r="A321" s="7" t="s">
        <v>26</v>
      </c>
      <c r="B321" s="7" t="s">
        <v>622</v>
      </c>
      <c r="C321" s="7" t="s">
        <v>816</v>
      </c>
      <c r="D321" s="7" t="s">
        <v>869</v>
      </c>
      <c r="E321" s="7" t="s">
        <v>870</v>
      </c>
      <c r="F321" s="7">
        <v>77.0</v>
      </c>
      <c r="G321" s="7">
        <v>2.0</v>
      </c>
      <c r="H321" s="17"/>
      <c r="I321" s="7">
        <v>0.0</v>
      </c>
      <c r="J321" s="7">
        <v>4.0</v>
      </c>
    </row>
    <row r="322">
      <c r="A322" s="7" t="s">
        <v>26</v>
      </c>
      <c r="B322" s="7" t="s">
        <v>622</v>
      </c>
      <c r="C322" s="105" t="s">
        <v>630</v>
      </c>
      <c r="D322" s="7" t="s">
        <v>632</v>
      </c>
      <c r="E322" s="7" t="s">
        <v>891</v>
      </c>
      <c r="F322" s="7">
        <v>71.0</v>
      </c>
      <c r="G322" s="7">
        <v>2.0</v>
      </c>
      <c r="H322" s="17"/>
      <c r="I322" s="7">
        <v>2.0</v>
      </c>
      <c r="J322" s="7">
        <v>6.0</v>
      </c>
    </row>
    <row r="323">
      <c r="A323" s="7" t="s">
        <v>26</v>
      </c>
      <c r="B323" s="7" t="s">
        <v>622</v>
      </c>
      <c r="C323" s="105" t="s">
        <v>630</v>
      </c>
      <c r="D323" s="7" t="s">
        <v>632</v>
      </c>
      <c r="E323" s="7" t="s">
        <v>891</v>
      </c>
      <c r="F323" s="7">
        <v>71.0</v>
      </c>
      <c r="G323" s="7">
        <v>2.0</v>
      </c>
      <c r="H323" s="17"/>
      <c r="I323" s="7">
        <v>2.0</v>
      </c>
      <c r="J323" s="7">
        <v>6.0</v>
      </c>
    </row>
    <row r="324">
      <c r="A324" s="7" t="s">
        <v>26</v>
      </c>
      <c r="B324" s="7" t="s">
        <v>622</v>
      </c>
      <c r="C324" s="7" t="s">
        <v>628</v>
      </c>
      <c r="D324" s="7" t="s">
        <v>629</v>
      </c>
      <c r="E324" s="7" t="s">
        <v>701</v>
      </c>
      <c r="F324" s="7">
        <v>100.0</v>
      </c>
      <c r="G324" s="7">
        <v>1.0</v>
      </c>
      <c r="H324" s="17"/>
      <c r="I324" s="7">
        <v>1.0</v>
      </c>
      <c r="J324" s="7">
        <v>1.0</v>
      </c>
    </row>
    <row r="325">
      <c r="A325" s="7" t="s">
        <v>26</v>
      </c>
      <c r="B325" s="7" t="s">
        <v>622</v>
      </c>
      <c r="C325" s="7" t="s">
        <v>628</v>
      </c>
      <c r="D325" s="7" t="s">
        <v>629</v>
      </c>
      <c r="E325" s="7" t="s">
        <v>701</v>
      </c>
      <c r="F325" s="7">
        <v>100.0</v>
      </c>
      <c r="G325" s="7">
        <v>1.0</v>
      </c>
      <c r="H325" s="17"/>
      <c r="I325" s="7">
        <v>1.0</v>
      </c>
      <c r="J325" s="7">
        <v>1.0</v>
      </c>
    </row>
    <row r="326">
      <c r="A326" s="7" t="s">
        <v>26</v>
      </c>
      <c r="B326" s="7" t="s">
        <v>622</v>
      </c>
      <c r="C326" s="105" t="s">
        <v>630</v>
      </c>
      <c r="D326" s="7" t="s">
        <v>632</v>
      </c>
      <c r="E326" s="7" t="s">
        <v>848</v>
      </c>
      <c r="F326" s="7">
        <v>100.0</v>
      </c>
      <c r="G326" s="7">
        <v>1.0</v>
      </c>
      <c r="H326" s="17"/>
      <c r="I326" s="7">
        <v>0.0</v>
      </c>
      <c r="J326" s="7">
        <v>0.0</v>
      </c>
    </row>
    <row r="327">
      <c r="A327" s="7" t="s">
        <v>26</v>
      </c>
      <c r="B327" s="7" t="s">
        <v>622</v>
      </c>
      <c r="C327" s="105" t="s">
        <v>630</v>
      </c>
      <c r="D327" s="7" t="s">
        <v>645</v>
      </c>
      <c r="E327" s="7" t="s">
        <v>848</v>
      </c>
      <c r="F327" s="7">
        <v>91.0</v>
      </c>
      <c r="G327" s="7">
        <v>1.0</v>
      </c>
      <c r="H327" s="17"/>
      <c r="I327" s="7">
        <v>0.0</v>
      </c>
      <c r="J327" s="7">
        <v>2.0</v>
      </c>
    </row>
    <row r="328">
      <c r="A328" s="7" t="s">
        <v>26</v>
      </c>
      <c r="B328" s="7" t="s">
        <v>622</v>
      </c>
      <c r="C328" s="105" t="s">
        <v>630</v>
      </c>
      <c r="D328" s="7" t="s">
        <v>632</v>
      </c>
      <c r="E328" s="7" t="s">
        <v>848</v>
      </c>
      <c r="F328" s="7">
        <v>100.0</v>
      </c>
      <c r="G328" s="7">
        <v>1.0</v>
      </c>
      <c r="H328" s="17"/>
      <c r="I328" s="7">
        <v>0.0</v>
      </c>
      <c r="J328" s="7">
        <v>0.0</v>
      </c>
    </row>
    <row r="329">
      <c r="A329" s="7" t="s">
        <v>26</v>
      </c>
      <c r="B329" s="7" t="s">
        <v>622</v>
      </c>
      <c r="C329" s="105" t="s">
        <v>630</v>
      </c>
      <c r="D329" s="7" t="s">
        <v>645</v>
      </c>
      <c r="E329" s="7" t="s">
        <v>848</v>
      </c>
      <c r="F329" s="7">
        <v>91.0</v>
      </c>
      <c r="G329" s="7">
        <v>1.0</v>
      </c>
      <c r="H329" s="17"/>
      <c r="I329" s="7">
        <v>0.0</v>
      </c>
      <c r="J329" s="7">
        <v>2.0</v>
      </c>
    </row>
    <row r="330">
      <c r="A330" s="7" t="s">
        <v>26</v>
      </c>
      <c r="B330" s="7" t="s">
        <v>622</v>
      </c>
      <c r="C330" s="105" t="s">
        <v>630</v>
      </c>
      <c r="D330" s="7" t="s">
        <v>663</v>
      </c>
      <c r="E330" s="7" t="s">
        <v>896</v>
      </c>
      <c r="F330" s="7">
        <v>91.0</v>
      </c>
      <c r="G330" s="7">
        <v>1.0</v>
      </c>
      <c r="H330" s="17"/>
      <c r="I330" s="7">
        <v>0.0</v>
      </c>
      <c r="J330" s="7">
        <v>2.0</v>
      </c>
    </row>
    <row r="331">
      <c r="A331" s="7" t="s">
        <v>26</v>
      </c>
      <c r="B331" s="7" t="s">
        <v>622</v>
      </c>
      <c r="C331" s="7" t="s">
        <v>636</v>
      </c>
      <c r="D331" s="7" t="s">
        <v>897</v>
      </c>
      <c r="E331" s="7" t="s">
        <v>898</v>
      </c>
      <c r="F331" s="7">
        <v>95.0</v>
      </c>
      <c r="G331" s="7">
        <v>1.0</v>
      </c>
      <c r="H331" s="17"/>
      <c r="I331" s="7">
        <v>0.0</v>
      </c>
      <c r="J331" s="7">
        <v>1.0</v>
      </c>
    </row>
    <row r="332">
      <c r="A332" s="7" t="s">
        <v>26</v>
      </c>
      <c r="B332" s="7" t="s">
        <v>622</v>
      </c>
      <c r="C332" s="7" t="s">
        <v>636</v>
      </c>
      <c r="D332" s="7" t="s">
        <v>900</v>
      </c>
      <c r="E332" s="7" t="s">
        <v>898</v>
      </c>
      <c r="F332" s="7">
        <v>95.0</v>
      </c>
      <c r="G332" s="7">
        <v>1.0</v>
      </c>
      <c r="H332" s="17"/>
      <c r="I332" s="7">
        <v>0.0</v>
      </c>
      <c r="J332" s="7">
        <v>1.0</v>
      </c>
    </row>
    <row r="333">
      <c r="A333" s="7" t="s">
        <v>26</v>
      </c>
      <c r="B333" s="7" t="s">
        <v>622</v>
      </c>
      <c r="C333" s="7" t="s">
        <v>636</v>
      </c>
      <c r="D333" s="7" t="s">
        <v>901</v>
      </c>
      <c r="E333" s="7" t="s">
        <v>898</v>
      </c>
      <c r="F333" s="7">
        <v>95.0</v>
      </c>
      <c r="G333" s="7">
        <v>1.0</v>
      </c>
      <c r="H333" s="17"/>
      <c r="I333" s="7">
        <v>0.0</v>
      </c>
      <c r="J333" s="7">
        <v>1.0</v>
      </c>
    </row>
    <row r="334">
      <c r="A334" s="7" t="s">
        <v>26</v>
      </c>
      <c r="B334" s="7" t="s">
        <v>622</v>
      </c>
      <c r="C334" s="7" t="s">
        <v>636</v>
      </c>
      <c r="D334" s="7" t="s">
        <v>897</v>
      </c>
      <c r="E334" s="7" t="s">
        <v>898</v>
      </c>
      <c r="F334" s="7">
        <v>95.0</v>
      </c>
      <c r="G334" s="7">
        <v>1.0</v>
      </c>
      <c r="H334" s="17"/>
      <c r="I334" s="7">
        <v>0.0</v>
      </c>
      <c r="J334" s="7">
        <v>1.0</v>
      </c>
    </row>
    <row r="335">
      <c r="A335" s="7" t="s">
        <v>26</v>
      </c>
      <c r="B335" s="7" t="s">
        <v>622</v>
      </c>
      <c r="C335" s="7" t="s">
        <v>636</v>
      </c>
      <c r="D335" s="7" t="s">
        <v>900</v>
      </c>
      <c r="E335" s="7" t="s">
        <v>898</v>
      </c>
      <c r="F335" s="7">
        <v>95.0</v>
      </c>
      <c r="G335" s="7">
        <v>1.0</v>
      </c>
      <c r="H335" s="17"/>
      <c r="I335" s="7">
        <v>0.0</v>
      </c>
      <c r="J335" s="7">
        <v>1.0</v>
      </c>
    </row>
    <row r="336">
      <c r="A336" s="7" t="s">
        <v>26</v>
      </c>
      <c r="B336" s="7" t="s">
        <v>622</v>
      </c>
      <c r="C336" s="7" t="s">
        <v>636</v>
      </c>
      <c r="D336" s="7" t="s">
        <v>901</v>
      </c>
      <c r="E336" s="7" t="s">
        <v>898</v>
      </c>
      <c r="F336" s="7">
        <v>95.0</v>
      </c>
      <c r="G336" s="7">
        <v>1.0</v>
      </c>
      <c r="H336" s="17"/>
      <c r="I336" s="7">
        <v>0.0</v>
      </c>
      <c r="J336" s="7">
        <v>1.0</v>
      </c>
    </row>
    <row r="337">
      <c r="A337" s="7" t="s">
        <v>26</v>
      </c>
      <c r="B337" s="7" t="s">
        <v>622</v>
      </c>
      <c r="C337" s="7" t="s">
        <v>636</v>
      </c>
      <c r="D337" s="7" t="s">
        <v>897</v>
      </c>
      <c r="E337" s="7" t="s">
        <v>903</v>
      </c>
      <c r="F337" s="7">
        <v>98.0</v>
      </c>
      <c r="G337" s="7">
        <v>1.0</v>
      </c>
      <c r="H337" s="17"/>
      <c r="I337" s="7">
        <v>0.0</v>
      </c>
      <c r="J337" s="7">
        <v>1.0</v>
      </c>
    </row>
    <row r="338">
      <c r="A338" s="7" t="s">
        <v>26</v>
      </c>
      <c r="B338" s="7" t="s">
        <v>622</v>
      </c>
      <c r="C338" s="7" t="s">
        <v>636</v>
      </c>
      <c r="D338" s="7" t="s">
        <v>900</v>
      </c>
      <c r="E338" s="7" t="s">
        <v>903</v>
      </c>
      <c r="F338" s="7">
        <v>98.0</v>
      </c>
      <c r="G338" s="7">
        <v>1.0</v>
      </c>
      <c r="H338" s="17"/>
      <c r="I338" s="7">
        <v>0.0</v>
      </c>
      <c r="J338" s="7">
        <v>1.0</v>
      </c>
    </row>
    <row r="339">
      <c r="A339" s="7" t="s">
        <v>26</v>
      </c>
      <c r="B339" s="7" t="s">
        <v>622</v>
      </c>
      <c r="C339" s="7" t="s">
        <v>636</v>
      </c>
      <c r="D339" s="7" t="s">
        <v>901</v>
      </c>
      <c r="E339" s="7" t="s">
        <v>903</v>
      </c>
      <c r="F339" s="7">
        <v>98.0</v>
      </c>
      <c r="G339" s="7">
        <v>1.0</v>
      </c>
      <c r="H339" s="17"/>
      <c r="I339" s="7">
        <v>0.0</v>
      </c>
      <c r="J339" s="7">
        <v>1.0</v>
      </c>
    </row>
    <row r="340">
      <c r="A340" s="7" t="s">
        <v>26</v>
      </c>
      <c r="B340" s="7" t="s">
        <v>622</v>
      </c>
      <c r="C340" s="7" t="s">
        <v>636</v>
      </c>
      <c r="D340" s="7" t="s">
        <v>897</v>
      </c>
      <c r="E340" s="7" t="s">
        <v>903</v>
      </c>
      <c r="F340" s="7">
        <v>98.0</v>
      </c>
      <c r="G340" s="7">
        <v>1.0</v>
      </c>
      <c r="H340" s="17"/>
      <c r="I340" s="7">
        <v>0.0</v>
      </c>
      <c r="J340" s="7">
        <v>1.0</v>
      </c>
    </row>
    <row r="341">
      <c r="A341" s="7" t="s">
        <v>26</v>
      </c>
      <c r="B341" s="7" t="s">
        <v>622</v>
      </c>
      <c r="C341" s="7" t="s">
        <v>636</v>
      </c>
      <c r="D341" s="7" t="s">
        <v>900</v>
      </c>
      <c r="E341" s="7" t="s">
        <v>903</v>
      </c>
      <c r="F341" s="7">
        <v>98.0</v>
      </c>
      <c r="G341" s="7">
        <v>1.0</v>
      </c>
      <c r="H341" s="17"/>
      <c r="I341" s="7">
        <v>0.0</v>
      </c>
      <c r="J341" s="7">
        <v>1.0</v>
      </c>
    </row>
    <row r="342">
      <c r="A342" s="7" t="s">
        <v>26</v>
      </c>
      <c r="B342" s="7" t="s">
        <v>622</v>
      </c>
      <c r="C342" s="7" t="s">
        <v>636</v>
      </c>
      <c r="D342" s="7" t="s">
        <v>901</v>
      </c>
      <c r="E342" s="7" t="s">
        <v>903</v>
      </c>
      <c r="F342" s="7">
        <v>98.0</v>
      </c>
      <c r="G342" s="7">
        <v>1.0</v>
      </c>
      <c r="H342" s="17"/>
      <c r="I342" s="7">
        <v>0.0</v>
      </c>
      <c r="J342" s="7">
        <v>1.0</v>
      </c>
    </row>
    <row r="343">
      <c r="A343" s="7" t="s">
        <v>26</v>
      </c>
      <c r="B343" s="7" t="s">
        <v>622</v>
      </c>
      <c r="C343" s="105" t="s">
        <v>630</v>
      </c>
      <c r="D343" s="7" t="s">
        <v>632</v>
      </c>
      <c r="E343" s="7" t="s">
        <v>905</v>
      </c>
      <c r="F343" s="7">
        <v>92.0</v>
      </c>
      <c r="G343" s="7">
        <v>1.0</v>
      </c>
      <c r="H343" s="17"/>
      <c r="I343" s="7">
        <v>1.0</v>
      </c>
      <c r="J343" s="7">
        <v>1.0</v>
      </c>
    </row>
    <row r="344">
      <c r="A344" s="7" t="s">
        <v>26</v>
      </c>
      <c r="B344" s="7" t="s">
        <v>622</v>
      </c>
      <c r="C344" s="105" t="s">
        <v>630</v>
      </c>
      <c r="D344" s="7" t="s">
        <v>632</v>
      </c>
      <c r="E344" s="7" t="s">
        <v>905</v>
      </c>
      <c r="F344" s="7">
        <v>92.0</v>
      </c>
      <c r="G344" s="7">
        <v>1.0</v>
      </c>
      <c r="H344" s="17"/>
      <c r="I344" s="7">
        <v>1.0</v>
      </c>
      <c r="J344" s="7">
        <v>1.0</v>
      </c>
    </row>
    <row r="345">
      <c r="A345" s="7" t="s">
        <v>26</v>
      </c>
      <c r="B345" s="7" t="s">
        <v>622</v>
      </c>
      <c r="C345" s="7" t="s">
        <v>636</v>
      </c>
      <c r="D345" s="7" t="s">
        <v>906</v>
      </c>
      <c r="E345" s="7" t="s">
        <v>907</v>
      </c>
      <c r="F345" s="7">
        <v>95.0</v>
      </c>
      <c r="G345" s="7">
        <v>1.0</v>
      </c>
      <c r="H345" s="17"/>
      <c r="I345" s="7">
        <v>0.0</v>
      </c>
      <c r="J345" s="7">
        <v>1.0</v>
      </c>
    </row>
    <row r="346">
      <c r="A346" s="7" t="s">
        <v>26</v>
      </c>
      <c r="B346" s="7" t="s">
        <v>622</v>
      </c>
      <c r="C346" s="7" t="s">
        <v>636</v>
      </c>
      <c r="D346" s="7" t="s">
        <v>906</v>
      </c>
      <c r="E346" s="7" t="s">
        <v>907</v>
      </c>
      <c r="F346" s="7">
        <v>95.0</v>
      </c>
      <c r="G346" s="7">
        <v>1.0</v>
      </c>
      <c r="H346" s="17"/>
      <c r="I346" s="7">
        <v>0.0</v>
      </c>
      <c r="J346" s="7">
        <v>1.0</v>
      </c>
    </row>
    <row r="347">
      <c r="A347" s="7" t="s">
        <v>26</v>
      </c>
      <c r="B347" s="7" t="s">
        <v>622</v>
      </c>
      <c r="C347" s="7" t="s">
        <v>636</v>
      </c>
      <c r="D347" s="7" t="s">
        <v>906</v>
      </c>
      <c r="E347" s="7" t="s">
        <v>908</v>
      </c>
      <c r="F347" s="7">
        <v>98.0</v>
      </c>
      <c r="G347" s="7">
        <v>1.0</v>
      </c>
      <c r="H347" s="17"/>
      <c r="I347" s="7">
        <v>0.0</v>
      </c>
      <c r="J347" s="7">
        <v>1.0</v>
      </c>
    </row>
    <row r="348">
      <c r="A348" s="7" t="s">
        <v>26</v>
      </c>
      <c r="B348" s="7" t="s">
        <v>622</v>
      </c>
      <c r="C348" s="7" t="s">
        <v>636</v>
      </c>
      <c r="D348" s="7" t="s">
        <v>906</v>
      </c>
      <c r="E348" s="7" t="s">
        <v>908</v>
      </c>
      <c r="F348" s="7">
        <v>98.0</v>
      </c>
      <c r="G348" s="7">
        <v>1.0</v>
      </c>
      <c r="H348" s="17"/>
      <c r="I348" s="7">
        <v>0.0</v>
      </c>
      <c r="J348" s="7">
        <v>1.0</v>
      </c>
    </row>
    <row r="349">
      <c r="A349" s="7" t="s">
        <v>26</v>
      </c>
      <c r="B349" s="7" t="s">
        <v>622</v>
      </c>
      <c r="C349" s="7" t="s">
        <v>636</v>
      </c>
      <c r="D349" s="7" t="s">
        <v>901</v>
      </c>
      <c r="E349" s="7" t="s">
        <v>909</v>
      </c>
      <c r="F349" s="7">
        <v>95.0</v>
      </c>
      <c r="G349" s="7">
        <v>1.0</v>
      </c>
      <c r="H349" s="17"/>
      <c r="I349" s="7">
        <v>0.0</v>
      </c>
      <c r="J349" s="7">
        <v>1.0</v>
      </c>
    </row>
    <row r="350">
      <c r="A350" s="7" t="s">
        <v>26</v>
      </c>
      <c r="B350" s="7" t="s">
        <v>622</v>
      </c>
      <c r="C350" s="7" t="s">
        <v>636</v>
      </c>
      <c r="D350" s="7" t="s">
        <v>901</v>
      </c>
      <c r="E350" s="7" t="s">
        <v>909</v>
      </c>
      <c r="F350" s="7">
        <v>95.0</v>
      </c>
      <c r="G350" s="7">
        <v>1.0</v>
      </c>
      <c r="H350" s="17"/>
      <c r="I350" s="7">
        <v>0.0</v>
      </c>
      <c r="J350" s="7">
        <v>1.0</v>
      </c>
    </row>
    <row r="351">
      <c r="A351" s="7" t="s">
        <v>26</v>
      </c>
      <c r="B351" s="7" t="s">
        <v>622</v>
      </c>
      <c r="C351" s="7" t="s">
        <v>636</v>
      </c>
      <c r="D351" s="7" t="s">
        <v>901</v>
      </c>
      <c r="E351" s="7" t="s">
        <v>910</v>
      </c>
      <c r="F351" s="7">
        <v>98.0</v>
      </c>
      <c r="G351" s="7">
        <v>1.0</v>
      </c>
      <c r="H351" s="17"/>
      <c r="I351" s="7">
        <v>0.0</v>
      </c>
      <c r="J351" s="7">
        <v>1.0</v>
      </c>
    </row>
    <row r="352">
      <c r="A352" s="7" t="s">
        <v>26</v>
      </c>
      <c r="B352" s="7" t="s">
        <v>622</v>
      </c>
      <c r="C352" s="7" t="s">
        <v>636</v>
      </c>
      <c r="D352" s="7" t="s">
        <v>901</v>
      </c>
      <c r="E352" s="7" t="s">
        <v>910</v>
      </c>
      <c r="F352" s="7">
        <v>98.0</v>
      </c>
      <c r="G352" s="7">
        <v>1.0</v>
      </c>
      <c r="H352" s="17"/>
      <c r="I352" s="7">
        <v>0.0</v>
      </c>
      <c r="J352" s="7">
        <v>1.0</v>
      </c>
    </row>
    <row r="353">
      <c r="A353" s="7" t="s">
        <v>26</v>
      </c>
      <c r="B353" s="7" t="s">
        <v>622</v>
      </c>
      <c r="C353" s="7" t="s">
        <v>816</v>
      </c>
      <c r="D353" s="7" t="s">
        <v>836</v>
      </c>
      <c r="E353" s="7" t="s">
        <v>913</v>
      </c>
      <c r="F353" s="7">
        <v>100.0</v>
      </c>
      <c r="G353" s="7">
        <v>1.0</v>
      </c>
      <c r="H353" s="17"/>
      <c r="I353" s="7">
        <v>1.0</v>
      </c>
      <c r="J353" s="7">
        <v>1.0</v>
      </c>
    </row>
    <row r="354">
      <c r="A354" s="7" t="s">
        <v>26</v>
      </c>
      <c r="B354" s="7" t="s">
        <v>622</v>
      </c>
      <c r="C354" s="7" t="s">
        <v>816</v>
      </c>
      <c r="D354" s="7" t="s">
        <v>836</v>
      </c>
      <c r="E354" s="7" t="s">
        <v>913</v>
      </c>
      <c r="F354" s="7">
        <v>100.0</v>
      </c>
      <c r="G354" s="7">
        <v>1.0</v>
      </c>
      <c r="H354" s="17"/>
      <c r="I354" s="7">
        <v>1.0</v>
      </c>
      <c r="J354" s="7">
        <v>1.0</v>
      </c>
    </row>
    <row r="355">
      <c r="A355" s="7" t="s">
        <v>26</v>
      </c>
      <c r="B355" s="7" t="s">
        <v>622</v>
      </c>
      <c r="C355" s="7" t="s">
        <v>636</v>
      </c>
      <c r="D355" s="7" t="s">
        <v>897</v>
      </c>
      <c r="E355" s="7" t="s">
        <v>914</v>
      </c>
      <c r="F355" s="7">
        <v>95.0</v>
      </c>
      <c r="G355" s="7">
        <v>1.0</v>
      </c>
      <c r="H355" s="17"/>
      <c r="I355" s="7">
        <v>0.0</v>
      </c>
      <c r="J355" s="7">
        <v>1.0</v>
      </c>
    </row>
    <row r="356">
      <c r="A356" s="7" t="s">
        <v>26</v>
      </c>
      <c r="B356" s="7" t="s">
        <v>622</v>
      </c>
      <c r="C356" s="7" t="s">
        <v>636</v>
      </c>
      <c r="D356" s="7" t="s">
        <v>900</v>
      </c>
      <c r="E356" s="7" t="s">
        <v>914</v>
      </c>
      <c r="F356" s="7">
        <v>95.0</v>
      </c>
      <c r="G356" s="7">
        <v>1.0</v>
      </c>
      <c r="H356" s="17"/>
      <c r="I356" s="7">
        <v>0.0</v>
      </c>
      <c r="J356" s="7">
        <v>1.0</v>
      </c>
    </row>
    <row r="357">
      <c r="A357" s="7" t="s">
        <v>26</v>
      </c>
      <c r="B357" s="7" t="s">
        <v>622</v>
      </c>
      <c r="C357" s="7" t="s">
        <v>636</v>
      </c>
      <c r="D357" s="7" t="s">
        <v>897</v>
      </c>
      <c r="E357" s="7" t="s">
        <v>914</v>
      </c>
      <c r="F357" s="7">
        <v>95.0</v>
      </c>
      <c r="G357" s="7">
        <v>1.0</v>
      </c>
      <c r="H357" s="17"/>
      <c r="I357" s="7">
        <v>0.0</v>
      </c>
      <c r="J357" s="7">
        <v>1.0</v>
      </c>
    </row>
    <row r="358">
      <c r="A358" s="7" t="s">
        <v>26</v>
      </c>
      <c r="B358" s="7" t="s">
        <v>622</v>
      </c>
      <c r="C358" s="7" t="s">
        <v>636</v>
      </c>
      <c r="D358" s="7" t="s">
        <v>900</v>
      </c>
      <c r="E358" s="7" t="s">
        <v>914</v>
      </c>
      <c r="F358" s="7">
        <v>95.0</v>
      </c>
      <c r="G358" s="7">
        <v>1.0</v>
      </c>
      <c r="H358" s="17"/>
      <c r="I358" s="7">
        <v>0.0</v>
      </c>
      <c r="J358" s="7">
        <v>1.0</v>
      </c>
    </row>
    <row r="359">
      <c r="A359" s="7" t="s">
        <v>26</v>
      </c>
      <c r="B359" s="7" t="s">
        <v>622</v>
      </c>
      <c r="C359" s="7" t="s">
        <v>636</v>
      </c>
      <c r="D359" s="7" t="s">
        <v>897</v>
      </c>
      <c r="E359" s="7" t="s">
        <v>951</v>
      </c>
      <c r="F359" s="7">
        <v>98.0</v>
      </c>
      <c r="G359" s="7">
        <v>1.0</v>
      </c>
      <c r="H359" s="17"/>
      <c r="I359" s="7">
        <v>0.0</v>
      </c>
      <c r="J359" s="7">
        <v>1.0</v>
      </c>
    </row>
    <row r="360">
      <c r="A360" s="7" t="s">
        <v>26</v>
      </c>
      <c r="B360" s="7" t="s">
        <v>622</v>
      </c>
      <c r="C360" s="7" t="s">
        <v>636</v>
      </c>
      <c r="D360" s="7" t="s">
        <v>900</v>
      </c>
      <c r="E360" s="7" t="s">
        <v>951</v>
      </c>
      <c r="F360" s="7">
        <v>98.0</v>
      </c>
      <c r="G360" s="7">
        <v>1.0</v>
      </c>
      <c r="H360" s="17"/>
      <c r="I360" s="7">
        <v>0.0</v>
      </c>
      <c r="J360" s="7">
        <v>1.0</v>
      </c>
    </row>
    <row r="361">
      <c r="A361" s="7" t="s">
        <v>26</v>
      </c>
      <c r="B361" s="7" t="s">
        <v>622</v>
      </c>
      <c r="C361" s="7" t="s">
        <v>636</v>
      </c>
      <c r="D361" s="7" t="s">
        <v>897</v>
      </c>
      <c r="E361" s="7" t="s">
        <v>951</v>
      </c>
      <c r="F361" s="7">
        <v>98.0</v>
      </c>
      <c r="G361" s="7">
        <v>1.0</v>
      </c>
      <c r="H361" s="17"/>
      <c r="I361" s="7">
        <v>0.0</v>
      </c>
      <c r="J361" s="7">
        <v>1.0</v>
      </c>
    </row>
    <row r="362">
      <c r="A362" s="7" t="s">
        <v>26</v>
      </c>
      <c r="B362" s="7" t="s">
        <v>622</v>
      </c>
      <c r="C362" s="7" t="s">
        <v>636</v>
      </c>
      <c r="D362" s="7" t="s">
        <v>900</v>
      </c>
      <c r="E362" s="7" t="s">
        <v>951</v>
      </c>
      <c r="F362" s="7">
        <v>98.0</v>
      </c>
      <c r="G362" s="7">
        <v>1.0</v>
      </c>
      <c r="H362" s="17"/>
      <c r="I362" s="7">
        <v>0.0</v>
      </c>
      <c r="J362" s="7">
        <v>1.0</v>
      </c>
    </row>
    <row r="363">
      <c r="A363" s="7" t="s">
        <v>26</v>
      </c>
      <c r="B363" s="7" t="s">
        <v>622</v>
      </c>
      <c r="C363" s="7" t="s">
        <v>816</v>
      </c>
      <c r="D363" s="7" t="s">
        <v>840</v>
      </c>
      <c r="E363" s="7" t="s">
        <v>950</v>
      </c>
      <c r="F363" s="7">
        <v>100.0</v>
      </c>
      <c r="G363" s="7">
        <v>1.0</v>
      </c>
      <c r="H363" s="17"/>
      <c r="I363" s="7">
        <v>1.0</v>
      </c>
      <c r="J363" s="7">
        <v>1.0</v>
      </c>
    </row>
    <row r="364">
      <c r="A364" s="7" t="s">
        <v>26</v>
      </c>
      <c r="B364" s="7" t="s">
        <v>622</v>
      </c>
      <c r="C364" s="7" t="s">
        <v>816</v>
      </c>
      <c r="D364" s="7" t="s">
        <v>840</v>
      </c>
      <c r="E364" s="7" t="s">
        <v>950</v>
      </c>
      <c r="F364" s="7">
        <v>100.0</v>
      </c>
      <c r="G364" s="7">
        <v>1.0</v>
      </c>
      <c r="H364" s="17"/>
      <c r="I364" s="7">
        <v>1.0</v>
      </c>
      <c r="J364" s="7">
        <v>1.0</v>
      </c>
    </row>
    <row r="365">
      <c r="A365" s="7" t="s">
        <v>26</v>
      </c>
      <c r="B365" s="7" t="s">
        <v>622</v>
      </c>
      <c r="C365" s="7" t="s">
        <v>636</v>
      </c>
      <c r="D365" s="7" t="s">
        <v>900</v>
      </c>
      <c r="E365" s="7" t="s">
        <v>949</v>
      </c>
      <c r="F365" s="7">
        <v>95.0</v>
      </c>
      <c r="G365" s="7">
        <v>1.0</v>
      </c>
      <c r="H365" s="17"/>
      <c r="I365" s="7">
        <v>0.0</v>
      </c>
      <c r="J365" s="7">
        <v>1.0</v>
      </c>
    </row>
    <row r="366">
      <c r="A366" s="7" t="s">
        <v>26</v>
      </c>
      <c r="B366" s="7" t="s">
        <v>622</v>
      </c>
      <c r="C366" s="7" t="s">
        <v>636</v>
      </c>
      <c r="D366" s="7" t="s">
        <v>901</v>
      </c>
      <c r="E366" s="7" t="s">
        <v>949</v>
      </c>
      <c r="F366" s="7">
        <v>95.0</v>
      </c>
      <c r="G366" s="7">
        <v>1.0</v>
      </c>
      <c r="H366" s="17"/>
      <c r="I366" s="7">
        <v>0.0</v>
      </c>
      <c r="J366" s="7">
        <v>1.0</v>
      </c>
    </row>
    <row r="367">
      <c r="A367" s="7" t="s">
        <v>26</v>
      </c>
      <c r="B367" s="7" t="s">
        <v>622</v>
      </c>
      <c r="C367" s="7" t="s">
        <v>636</v>
      </c>
      <c r="D367" s="7" t="s">
        <v>900</v>
      </c>
      <c r="E367" s="7" t="s">
        <v>949</v>
      </c>
      <c r="F367" s="7">
        <v>95.0</v>
      </c>
      <c r="G367" s="7">
        <v>1.0</v>
      </c>
      <c r="H367" s="17"/>
      <c r="I367" s="7">
        <v>0.0</v>
      </c>
      <c r="J367" s="7">
        <v>1.0</v>
      </c>
    </row>
    <row r="368">
      <c r="A368" s="7" t="s">
        <v>26</v>
      </c>
      <c r="B368" s="7" t="s">
        <v>622</v>
      </c>
      <c r="C368" s="7" t="s">
        <v>636</v>
      </c>
      <c r="D368" s="7" t="s">
        <v>901</v>
      </c>
      <c r="E368" s="7" t="s">
        <v>949</v>
      </c>
      <c r="F368" s="7">
        <v>95.0</v>
      </c>
      <c r="G368" s="7">
        <v>1.0</v>
      </c>
      <c r="H368" s="17"/>
      <c r="I368" s="7">
        <v>0.0</v>
      </c>
      <c r="J368" s="7">
        <v>1.0</v>
      </c>
    </row>
    <row r="369">
      <c r="A369" s="7" t="s">
        <v>26</v>
      </c>
      <c r="B369" s="7" t="s">
        <v>622</v>
      </c>
      <c r="C369" s="7" t="s">
        <v>636</v>
      </c>
      <c r="D369" s="7" t="s">
        <v>900</v>
      </c>
      <c r="E369" s="7" t="s">
        <v>948</v>
      </c>
      <c r="F369" s="7">
        <v>98.0</v>
      </c>
      <c r="G369" s="7">
        <v>1.0</v>
      </c>
      <c r="H369" s="17"/>
      <c r="I369" s="7">
        <v>0.0</v>
      </c>
      <c r="J369" s="7">
        <v>1.0</v>
      </c>
    </row>
    <row r="370">
      <c r="A370" s="7" t="s">
        <v>26</v>
      </c>
      <c r="B370" s="7" t="s">
        <v>622</v>
      </c>
      <c r="C370" s="7" t="s">
        <v>636</v>
      </c>
      <c r="D370" s="7" t="s">
        <v>901</v>
      </c>
      <c r="E370" s="7" t="s">
        <v>948</v>
      </c>
      <c r="F370" s="7">
        <v>98.0</v>
      </c>
      <c r="G370" s="7">
        <v>1.0</v>
      </c>
      <c r="H370" s="17"/>
      <c r="I370" s="7">
        <v>0.0</v>
      </c>
      <c r="J370" s="7">
        <v>1.0</v>
      </c>
    </row>
    <row r="371">
      <c r="A371" s="7" t="s">
        <v>26</v>
      </c>
      <c r="B371" s="7" t="s">
        <v>622</v>
      </c>
      <c r="C371" s="7" t="s">
        <v>636</v>
      </c>
      <c r="D371" s="7" t="s">
        <v>900</v>
      </c>
      <c r="E371" s="7" t="s">
        <v>948</v>
      </c>
      <c r="F371" s="7">
        <v>98.0</v>
      </c>
      <c r="G371" s="7">
        <v>1.0</v>
      </c>
      <c r="H371" s="17"/>
      <c r="I371" s="7">
        <v>0.0</v>
      </c>
      <c r="J371" s="7">
        <v>1.0</v>
      </c>
    </row>
    <row r="372">
      <c r="A372" s="7" t="s">
        <v>26</v>
      </c>
      <c r="B372" s="7" t="s">
        <v>622</v>
      </c>
      <c r="C372" s="7" t="s">
        <v>636</v>
      </c>
      <c r="D372" s="7" t="s">
        <v>901</v>
      </c>
      <c r="E372" s="7" t="s">
        <v>948</v>
      </c>
      <c r="F372" s="7">
        <v>98.0</v>
      </c>
      <c r="G372" s="7">
        <v>1.0</v>
      </c>
      <c r="H372" s="17"/>
      <c r="I372" s="7">
        <v>0.0</v>
      </c>
      <c r="J372" s="7">
        <v>1.0</v>
      </c>
    </row>
    <row r="373">
      <c r="A373" s="7" t="s">
        <v>26</v>
      </c>
      <c r="B373" s="7" t="s">
        <v>622</v>
      </c>
      <c r="C373" s="7" t="s">
        <v>636</v>
      </c>
      <c r="D373" s="7" t="s">
        <v>900</v>
      </c>
      <c r="E373" s="7" t="s">
        <v>947</v>
      </c>
      <c r="F373" s="7">
        <v>95.0</v>
      </c>
      <c r="G373" s="7">
        <v>1.0</v>
      </c>
      <c r="H373" s="17"/>
      <c r="I373" s="7">
        <v>0.0</v>
      </c>
      <c r="J373" s="7">
        <v>1.0</v>
      </c>
    </row>
    <row r="374">
      <c r="A374" s="7" t="s">
        <v>26</v>
      </c>
      <c r="B374" s="7" t="s">
        <v>622</v>
      </c>
      <c r="C374" s="7" t="s">
        <v>636</v>
      </c>
      <c r="D374" s="7" t="s">
        <v>901</v>
      </c>
      <c r="E374" s="7" t="s">
        <v>947</v>
      </c>
      <c r="F374" s="7">
        <v>95.0</v>
      </c>
      <c r="G374" s="7">
        <v>1.0</v>
      </c>
      <c r="H374" s="17"/>
      <c r="I374" s="7">
        <v>0.0</v>
      </c>
      <c r="J374" s="7">
        <v>1.0</v>
      </c>
    </row>
    <row r="375">
      <c r="A375" s="7" t="s">
        <v>26</v>
      </c>
      <c r="B375" s="7" t="s">
        <v>622</v>
      </c>
      <c r="C375" s="7" t="s">
        <v>636</v>
      </c>
      <c r="D375" s="7" t="s">
        <v>900</v>
      </c>
      <c r="E375" s="7" t="s">
        <v>947</v>
      </c>
      <c r="F375" s="7">
        <v>95.0</v>
      </c>
      <c r="G375" s="7">
        <v>1.0</v>
      </c>
      <c r="H375" s="17"/>
      <c r="I375" s="7">
        <v>0.0</v>
      </c>
      <c r="J375" s="7">
        <v>1.0</v>
      </c>
    </row>
    <row r="376">
      <c r="A376" s="7" t="s">
        <v>26</v>
      </c>
      <c r="B376" s="7" t="s">
        <v>622</v>
      </c>
      <c r="C376" s="7" t="s">
        <v>636</v>
      </c>
      <c r="D376" s="7" t="s">
        <v>901</v>
      </c>
      <c r="E376" s="7" t="s">
        <v>947</v>
      </c>
      <c r="F376" s="7">
        <v>95.0</v>
      </c>
      <c r="G376" s="7">
        <v>1.0</v>
      </c>
      <c r="H376" s="17"/>
      <c r="I376" s="7">
        <v>0.0</v>
      </c>
      <c r="J376" s="7">
        <v>1.0</v>
      </c>
    </row>
    <row r="377">
      <c r="A377" s="7" t="s">
        <v>26</v>
      </c>
      <c r="B377" s="7" t="s">
        <v>622</v>
      </c>
      <c r="C377" s="7" t="s">
        <v>636</v>
      </c>
      <c r="D377" s="7" t="s">
        <v>900</v>
      </c>
      <c r="E377" s="7" t="s">
        <v>945</v>
      </c>
      <c r="F377" s="7">
        <v>98.0</v>
      </c>
      <c r="G377" s="7">
        <v>1.0</v>
      </c>
      <c r="H377" s="17"/>
      <c r="I377" s="7">
        <v>0.0</v>
      </c>
      <c r="J377" s="7">
        <v>1.0</v>
      </c>
    </row>
    <row r="378">
      <c r="A378" s="7" t="s">
        <v>26</v>
      </c>
      <c r="B378" s="7" t="s">
        <v>622</v>
      </c>
      <c r="C378" s="7" t="s">
        <v>636</v>
      </c>
      <c r="D378" s="7" t="s">
        <v>901</v>
      </c>
      <c r="E378" s="7" t="s">
        <v>945</v>
      </c>
      <c r="F378" s="7">
        <v>98.0</v>
      </c>
      <c r="G378" s="7">
        <v>1.0</v>
      </c>
      <c r="H378" s="17"/>
      <c r="I378" s="7">
        <v>0.0</v>
      </c>
      <c r="J378" s="7">
        <v>1.0</v>
      </c>
    </row>
    <row r="379">
      <c r="A379" s="7" t="s">
        <v>26</v>
      </c>
      <c r="B379" s="7" t="s">
        <v>622</v>
      </c>
      <c r="C379" s="7" t="s">
        <v>636</v>
      </c>
      <c r="D379" s="7" t="s">
        <v>900</v>
      </c>
      <c r="E379" s="7" t="s">
        <v>945</v>
      </c>
      <c r="F379" s="7">
        <v>98.0</v>
      </c>
      <c r="G379" s="7">
        <v>1.0</v>
      </c>
      <c r="H379" s="17"/>
      <c r="I379" s="7">
        <v>0.0</v>
      </c>
      <c r="J379" s="7">
        <v>1.0</v>
      </c>
    </row>
    <row r="380">
      <c r="A380" s="7" t="s">
        <v>26</v>
      </c>
      <c r="B380" s="7" t="s">
        <v>622</v>
      </c>
      <c r="C380" s="7" t="s">
        <v>636</v>
      </c>
      <c r="D380" s="7" t="s">
        <v>901</v>
      </c>
      <c r="E380" s="7" t="s">
        <v>945</v>
      </c>
      <c r="F380" s="7">
        <v>98.0</v>
      </c>
      <c r="G380" s="7">
        <v>1.0</v>
      </c>
      <c r="H380" s="17"/>
      <c r="I380" s="7">
        <v>0.0</v>
      </c>
      <c r="J380" s="7">
        <v>1.0</v>
      </c>
    </row>
    <row r="381">
      <c r="A381" s="7" t="s">
        <v>26</v>
      </c>
      <c r="B381" s="7" t="s">
        <v>622</v>
      </c>
      <c r="C381" s="7" t="s">
        <v>636</v>
      </c>
      <c r="D381" s="7" t="s">
        <v>901</v>
      </c>
      <c r="E381" s="7" t="s">
        <v>944</v>
      </c>
      <c r="F381" s="7">
        <v>95.0</v>
      </c>
      <c r="G381" s="7">
        <v>1.0</v>
      </c>
      <c r="H381" s="17"/>
      <c r="I381" s="7">
        <v>1.0</v>
      </c>
      <c r="J381" s="7">
        <v>1.0</v>
      </c>
    </row>
    <row r="382">
      <c r="A382" s="7" t="s">
        <v>26</v>
      </c>
      <c r="B382" s="7" t="s">
        <v>622</v>
      </c>
      <c r="C382" s="7" t="s">
        <v>636</v>
      </c>
      <c r="D382" s="7" t="s">
        <v>901</v>
      </c>
      <c r="E382" s="7" t="s">
        <v>944</v>
      </c>
      <c r="F382" s="7">
        <v>95.0</v>
      </c>
      <c r="G382" s="7">
        <v>1.0</v>
      </c>
      <c r="H382" s="17"/>
      <c r="I382" s="7">
        <v>1.0</v>
      </c>
      <c r="J382" s="7">
        <v>1.0</v>
      </c>
    </row>
    <row r="383">
      <c r="A383" s="7" t="s">
        <v>26</v>
      </c>
      <c r="B383" s="7" t="s">
        <v>622</v>
      </c>
      <c r="C383" s="7" t="s">
        <v>636</v>
      </c>
      <c r="D383" s="7" t="s">
        <v>901</v>
      </c>
      <c r="E383" s="7" t="s">
        <v>943</v>
      </c>
      <c r="F383" s="7">
        <v>98.0</v>
      </c>
      <c r="G383" s="7">
        <v>1.0</v>
      </c>
      <c r="H383" s="17"/>
      <c r="I383" s="7">
        <v>1.0</v>
      </c>
      <c r="J383" s="7">
        <v>1.0</v>
      </c>
    </row>
    <row r="384">
      <c r="A384" s="7" t="s">
        <v>26</v>
      </c>
      <c r="B384" s="7" t="s">
        <v>622</v>
      </c>
      <c r="C384" s="7" t="s">
        <v>636</v>
      </c>
      <c r="D384" s="7" t="s">
        <v>901</v>
      </c>
      <c r="E384" s="7" t="s">
        <v>943</v>
      </c>
      <c r="F384" s="7">
        <v>98.0</v>
      </c>
      <c r="G384" s="7">
        <v>1.0</v>
      </c>
      <c r="H384" s="17"/>
      <c r="I384" s="7">
        <v>1.0</v>
      </c>
      <c r="J384" s="7">
        <v>1.0</v>
      </c>
    </row>
    <row r="385">
      <c r="A385" s="7" t="s">
        <v>26</v>
      </c>
      <c r="B385" s="7" t="s">
        <v>622</v>
      </c>
      <c r="C385" s="7" t="s">
        <v>636</v>
      </c>
      <c r="D385" s="7" t="s">
        <v>900</v>
      </c>
      <c r="E385" s="7" t="s">
        <v>942</v>
      </c>
      <c r="F385" s="7">
        <v>95.0</v>
      </c>
      <c r="G385" s="7">
        <v>1.0</v>
      </c>
      <c r="H385" s="17"/>
      <c r="I385" s="7">
        <v>0.0</v>
      </c>
      <c r="J385" s="7">
        <v>1.0</v>
      </c>
    </row>
    <row r="386">
      <c r="A386" s="7" t="s">
        <v>26</v>
      </c>
      <c r="B386" s="7" t="s">
        <v>622</v>
      </c>
      <c r="C386" s="7" t="s">
        <v>636</v>
      </c>
      <c r="D386" s="7" t="s">
        <v>901</v>
      </c>
      <c r="E386" s="7" t="s">
        <v>942</v>
      </c>
      <c r="F386" s="7">
        <v>95.0</v>
      </c>
      <c r="G386" s="7">
        <v>1.0</v>
      </c>
      <c r="H386" s="17"/>
      <c r="I386" s="7">
        <v>0.0</v>
      </c>
      <c r="J386" s="7">
        <v>1.0</v>
      </c>
    </row>
    <row r="387">
      <c r="A387" s="7" t="s">
        <v>26</v>
      </c>
      <c r="B387" s="7" t="s">
        <v>622</v>
      </c>
      <c r="C387" s="7" t="s">
        <v>636</v>
      </c>
      <c r="D387" s="7" t="s">
        <v>900</v>
      </c>
      <c r="E387" s="7" t="s">
        <v>942</v>
      </c>
      <c r="F387" s="7">
        <v>95.0</v>
      </c>
      <c r="G387" s="7">
        <v>1.0</v>
      </c>
      <c r="H387" s="17"/>
      <c r="I387" s="7">
        <v>0.0</v>
      </c>
      <c r="J387" s="7">
        <v>1.0</v>
      </c>
    </row>
    <row r="388">
      <c r="A388" s="7" t="s">
        <v>26</v>
      </c>
      <c r="B388" s="7" t="s">
        <v>622</v>
      </c>
      <c r="C388" s="7" t="s">
        <v>636</v>
      </c>
      <c r="D388" s="7" t="s">
        <v>901</v>
      </c>
      <c r="E388" s="7" t="s">
        <v>942</v>
      </c>
      <c r="F388" s="7">
        <v>95.0</v>
      </c>
      <c r="G388" s="7">
        <v>1.0</v>
      </c>
      <c r="H388" s="17"/>
      <c r="I388" s="7">
        <v>0.0</v>
      </c>
      <c r="J388" s="7">
        <v>1.0</v>
      </c>
    </row>
    <row r="389">
      <c r="A389" s="7" t="s">
        <v>26</v>
      </c>
      <c r="B389" s="7" t="s">
        <v>622</v>
      </c>
      <c r="C389" s="7" t="s">
        <v>636</v>
      </c>
      <c r="D389" s="7" t="s">
        <v>900</v>
      </c>
      <c r="E389" s="7" t="s">
        <v>941</v>
      </c>
      <c r="F389" s="7">
        <v>98.0</v>
      </c>
      <c r="G389" s="7">
        <v>1.0</v>
      </c>
      <c r="H389" s="17"/>
      <c r="I389" s="7">
        <v>0.0</v>
      </c>
      <c r="J389" s="7">
        <v>1.0</v>
      </c>
    </row>
    <row r="390">
      <c r="A390" s="7" t="s">
        <v>26</v>
      </c>
      <c r="B390" s="7" t="s">
        <v>622</v>
      </c>
      <c r="C390" s="7" t="s">
        <v>636</v>
      </c>
      <c r="D390" s="7" t="s">
        <v>901</v>
      </c>
      <c r="E390" s="7" t="s">
        <v>941</v>
      </c>
      <c r="F390" s="7">
        <v>98.0</v>
      </c>
      <c r="G390" s="7">
        <v>1.0</v>
      </c>
      <c r="H390" s="17"/>
      <c r="I390" s="7">
        <v>0.0</v>
      </c>
      <c r="J390" s="7">
        <v>1.0</v>
      </c>
    </row>
    <row r="391">
      <c r="A391" s="7" t="s">
        <v>26</v>
      </c>
      <c r="B391" s="7" t="s">
        <v>622</v>
      </c>
      <c r="C391" s="7" t="s">
        <v>636</v>
      </c>
      <c r="D391" s="7" t="s">
        <v>900</v>
      </c>
      <c r="E391" s="7" t="s">
        <v>941</v>
      </c>
      <c r="F391" s="7">
        <v>98.0</v>
      </c>
      <c r="G391" s="7">
        <v>1.0</v>
      </c>
      <c r="H391" s="17"/>
      <c r="I391" s="7">
        <v>0.0</v>
      </c>
      <c r="J391" s="7">
        <v>1.0</v>
      </c>
    </row>
    <row r="392">
      <c r="A392" s="7" t="s">
        <v>26</v>
      </c>
      <c r="B392" s="7" t="s">
        <v>622</v>
      </c>
      <c r="C392" s="7" t="s">
        <v>636</v>
      </c>
      <c r="D392" s="7" t="s">
        <v>901</v>
      </c>
      <c r="E392" s="7" t="s">
        <v>941</v>
      </c>
      <c r="F392" s="7">
        <v>98.0</v>
      </c>
      <c r="G392" s="7">
        <v>1.0</v>
      </c>
      <c r="H392" s="17"/>
      <c r="I392" s="7">
        <v>0.0</v>
      </c>
      <c r="J392" s="7">
        <v>1.0</v>
      </c>
    </row>
    <row r="393">
      <c r="A393" s="7" t="s">
        <v>26</v>
      </c>
      <c r="B393" s="7" t="s">
        <v>622</v>
      </c>
      <c r="C393" s="7" t="s">
        <v>636</v>
      </c>
      <c r="D393" s="7" t="s">
        <v>901</v>
      </c>
      <c r="E393" s="7" t="s">
        <v>940</v>
      </c>
      <c r="F393" s="7">
        <v>100.0</v>
      </c>
      <c r="G393" s="7">
        <v>1.0</v>
      </c>
      <c r="H393" s="17"/>
      <c r="I393" s="7">
        <v>0.0</v>
      </c>
      <c r="J393" s="7">
        <v>1.0</v>
      </c>
    </row>
    <row r="394">
      <c r="A394" s="7" t="s">
        <v>26</v>
      </c>
      <c r="B394" s="7" t="s">
        <v>622</v>
      </c>
      <c r="C394" s="7" t="s">
        <v>636</v>
      </c>
      <c r="D394" s="7" t="s">
        <v>901</v>
      </c>
      <c r="E394" s="7" t="s">
        <v>940</v>
      </c>
      <c r="F394" s="7">
        <v>100.0</v>
      </c>
      <c r="G394" s="7">
        <v>1.0</v>
      </c>
      <c r="H394" s="17"/>
      <c r="I394" s="7">
        <v>0.0</v>
      </c>
      <c r="J394" s="7">
        <v>1.0</v>
      </c>
    </row>
    <row r="395">
      <c r="A395" s="7" t="s">
        <v>26</v>
      </c>
      <c r="B395" s="7" t="s">
        <v>622</v>
      </c>
      <c r="C395" s="105" t="s">
        <v>630</v>
      </c>
      <c r="D395" s="7" t="s">
        <v>849</v>
      </c>
      <c r="E395" s="7" t="s">
        <v>939</v>
      </c>
      <c r="F395" s="7">
        <v>79.0</v>
      </c>
      <c r="G395" s="7">
        <v>1.0</v>
      </c>
      <c r="H395" s="17"/>
      <c r="I395" s="7">
        <v>4.0</v>
      </c>
      <c r="J395" s="7">
        <v>3.0</v>
      </c>
    </row>
    <row r="396">
      <c r="A396" s="7" t="s">
        <v>26</v>
      </c>
      <c r="B396" s="7" t="s">
        <v>622</v>
      </c>
      <c r="C396" s="105" t="s">
        <v>630</v>
      </c>
      <c r="D396" s="7" t="s">
        <v>849</v>
      </c>
      <c r="E396" s="7" t="s">
        <v>939</v>
      </c>
      <c r="F396" s="7">
        <v>79.0</v>
      </c>
      <c r="G396" s="7">
        <v>1.0</v>
      </c>
      <c r="H396" s="17"/>
      <c r="I396" s="7">
        <v>4.0</v>
      </c>
      <c r="J396" s="7">
        <v>3.0</v>
      </c>
    </row>
    <row r="397">
      <c r="A397" s="7" t="s">
        <v>26</v>
      </c>
      <c r="B397" s="7" t="s">
        <v>622</v>
      </c>
      <c r="C397" s="7" t="s">
        <v>636</v>
      </c>
      <c r="D397" s="7" t="s">
        <v>900</v>
      </c>
      <c r="E397" s="7" t="s">
        <v>938</v>
      </c>
      <c r="F397" s="7">
        <v>100.0</v>
      </c>
      <c r="G397" s="7">
        <v>1.0</v>
      </c>
      <c r="H397" s="17"/>
      <c r="I397" s="7">
        <v>0.0</v>
      </c>
      <c r="J397" s="7">
        <v>1.0</v>
      </c>
    </row>
    <row r="398">
      <c r="A398" s="7" t="s">
        <v>26</v>
      </c>
      <c r="B398" s="7" t="s">
        <v>622</v>
      </c>
      <c r="C398" s="7" t="s">
        <v>636</v>
      </c>
      <c r="D398" s="7" t="s">
        <v>900</v>
      </c>
      <c r="E398" s="7" t="s">
        <v>938</v>
      </c>
      <c r="F398" s="7">
        <v>100.0</v>
      </c>
      <c r="G398" s="7">
        <v>1.0</v>
      </c>
      <c r="H398" s="17"/>
      <c r="I398" s="7">
        <v>0.0</v>
      </c>
      <c r="J398" s="7">
        <v>1.0</v>
      </c>
    </row>
    <row r="399">
      <c r="A399" s="7" t="s">
        <v>26</v>
      </c>
      <c r="B399" s="7" t="s">
        <v>622</v>
      </c>
      <c r="C399" s="105" t="s">
        <v>630</v>
      </c>
      <c r="D399" s="7" t="s">
        <v>847</v>
      </c>
      <c r="E399" s="7" t="s">
        <v>937</v>
      </c>
      <c r="F399" s="7">
        <v>79.0</v>
      </c>
      <c r="G399" s="7">
        <v>1.0</v>
      </c>
      <c r="H399" s="17"/>
      <c r="I399" s="7">
        <v>4.0</v>
      </c>
      <c r="J399" s="7">
        <v>3.0</v>
      </c>
    </row>
    <row r="400">
      <c r="A400" s="7" t="s">
        <v>26</v>
      </c>
      <c r="B400" s="7" t="s">
        <v>622</v>
      </c>
      <c r="C400" s="105" t="s">
        <v>630</v>
      </c>
      <c r="D400" s="7" t="s">
        <v>847</v>
      </c>
      <c r="E400" s="7" t="s">
        <v>937</v>
      </c>
      <c r="F400" s="7">
        <v>79.0</v>
      </c>
      <c r="G400" s="7">
        <v>1.0</v>
      </c>
      <c r="H400" s="17"/>
      <c r="I400" s="7">
        <v>4.0</v>
      </c>
      <c r="J400" s="7">
        <v>3.0</v>
      </c>
    </row>
    <row r="401">
      <c r="A401" s="7" t="s">
        <v>26</v>
      </c>
      <c r="B401" s="7" t="s">
        <v>622</v>
      </c>
      <c r="C401" s="7" t="s">
        <v>636</v>
      </c>
      <c r="D401" s="7" t="s">
        <v>897</v>
      </c>
      <c r="E401" s="7" t="s">
        <v>936</v>
      </c>
      <c r="F401" s="7">
        <v>100.0</v>
      </c>
      <c r="G401" s="7">
        <v>1.0</v>
      </c>
      <c r="H401" s="17"/>
      <c r="I401" s="7">
        <v>0.0</v>
      </c>
      <c r="J401" s="7">
        <v>1.0</v>
      </c>
    </row>
    <row r="402">
      <c r="A402" s="7" t="s">
        <v>26</v>
      </c>
      <c r="B402" s="7" t="s">
        <v>622</v>
      </c>
      <c r="C402" s="7" t="s">
        <v>636</v>
      </c>
      <c r="D402" s="7" t="s">
        <v>897</v>
      </c>
      <c r="E402" s="7" t="s">
        <v>936</v>
      </c>
      <c r="F402" s="7">
        <v>100.0</v>
      </c>
      <c r="G402" s="7">
        <v>1.0</v>
      </c>
      <c r="H402" s="17"/>
      <c r="I402" s="7">
        <v>0.0</v>
      </c>
      <c r="J402" s="7">
        <v>1.0</v>
      </c>
    </row>
    <row r="403">
      <c r="A403" s="7" t="s">
        <v>26</v>
      </c>
      <c r="B403" s="7" t="s">
        <v>622</v>
      </c>
      <c r="C403" s="105" t="s">
        <v>630</v>
      </c>
      <c r="D403" s="7" t="s">
        <v>851</v>
      </c>
      <c r="E403" s="7" t="s">
        <v>935</v>
      </c>
      <c r="F403" s="7">
        <v>79.0</v>
      </c>
      <c r="G403" s="7">
        <v>1.0</v>
      </c>
      <c r="H403" s="17"/>
      <c r="I403" s="7">
        <v>4.0</v>
      </c>
      <c r="J403" s="7">
        <v>3.0</v>
      </c>
    </row>
    <row r="404">
      <c r="A404" s="7" t="s">
        <v>26</v>
      </c>
      <c r="B404" s="7" t="s">
        <v>622</v>
      </c>
      <c r="C404" s="105" t="s">
        <v>630</v>
      </c>
      <c r="D404" s="7" t="s">
        <v>851</v>
      </c>
      <c r="E404" s="7" t="s">
        <v>935</v>
      </c>
      <c r="F404" s="7">
        <v>79.0</v>
      </c>
      <c r="G404" s="7">
        <v>1.0</v>
      </c>
      <c r="H404" s="17"/>
      <c r="I404" s="7">
        <v>4.0</v>
      </c>
      <c r="J404" s="7">
        <v>3.0</v>
      </c>
    </row>
    <row r="405">
      <c r="A405" s="7" t="s">
        <v>26</v>
      </c>
      <c r="B405" s="7" t="s">
        <v>622</v>
      </c>
      <c r="C405" s="7" t="s">
        <v>628</v>
      </c>
      <c r="D405" s="7" t="s">
        <v>230</v>
      </c>
      <c r="E405" s="7" t="s">
        <v>233</v>
      </c>
      <c r="F405" s="7">
        <v>100.0</v>
      </c>
      <c r="G405" s="7">
        <v>1.0</v>
      </c>
      <c r="H405" s="17"/>
      <c r="I405" s="7">
        <v>0.0</v>
      </c>
      <c r="J405" s="7">
        <v>1.0</v>
      </c>
    </row>
    <row r="406">
      <c r="A406" s="7" t="s">
        <v>26</v>
      </c>
      <c r="B406" s="7" t="s">
        <v>622</v>
      </c>
      <c r="C406" s="7" t="s">
        <v>628</v>
      </c>
      <c r="D406" s="7" t="s">
        <v>230</v>
      </c>
      <c r="E406" s="7" t="s">
        <v>233</v>
      </c>
      <c r="F406" s="7">
        <v>100.0</v>
      </c>
      <c r="G406" s="7">
        <v>1.0</v>
      </c>
      <c r="H406" s="17"/>
      <c r="I406" s="7">
        <v>0.0</v>
      </c>
      <c r="J406" s="7">
        <v>1.0</v>
      </c>
    </row>
    <row r="407">
      <c r="A407" s="7" t="s">
        <v>26</v>
      </c>
      <c r="B407" s="7" t="s">
        <v>622</v>
      </c>
      <c r="C407" s="7" t="s">
        <v>628</v>
      </c>
      <c r="D407" s="7" t="s">
        <v>230</v>
      </c>
      <c r="E407" s="7" t="s">
        <v>231</v>
      </c>
      <c r="F407" s="7">
        <v>82.0</v>
      </c>
      <c r="G407" s="7">
        <v>1.0</v>
      </c>
      <c r="H407" s="17"/>
      <c r="I407" s="7">
        <v>4.0</v>
      </c>
      <c r="J407" s="7">
        <v>2.0</v>
      </c>
    </row>
    <row r="408">
      <c r="A408" s="7" t="s">
        <v>26</v>
      </c>
      <c r="B408" s="7" t="s">
        <v>622</v>
      </c>
      <c r="C408" s="7" t="s">
        <v>628</v>
      </c>
      <c r="D408" s="7" t="s">
        <v>230</v>
      </c>
      <c r="E408" s="7" t="s">
        <v>231</v>
      </c>
      <c r="F408" s="7">
        <v>82.0</v>
      </c>
      <c r="G408" s="7">
        <v>1.0</v>
      </c>
      <c r="H408" s="17"/>
      <c r="I408" s="7">
        <v>4.0</v>
      </c>
      <c r="J408" s="7">
        <v>2.0</v>
      </c>
    </row>
    <row r="409">
      <c r="A409" s="7" t="s">
        <v>26</v>
      </c>
      <c r="B409" s="7" t="s">
        <v>622</v>
      </c>
      <c r="C409" s="7" t="s">
        <v>628</v>
      </c>
      <c r="D409" s="7" t="s">
        <v>145</v>
      </c>
      <c r="E409" s="7" t="s">
        <v>229</v>
      </c>
      <c r="F409" s="7">
        <v>94.0</v>
      </c>
      <c r="G409" s="7">
        <v>1.0</v>
      </c>
      <c r="H409" s="17"/>
      <c r="I409" s="7">
        <v>2.0</v>
      </c>
      <c r="J409" s="7">
        <v>1.0</v>
      </c>
    </row>
    <row r="410">
      <c r="A410" s="7" t="s">
        <v>26</v>
      </c>
      <c r="B410" s="7" t="s">
        <v>622</v>
      </c>
      <c r="C410" s="7" t="s">
        <v>628</v>
      </c>
      <c r="D410" s="7" t="s">
        <v>145</v>
      </c>
      <c r="E410" s="7" t="s">
        <v>229</v>
      </c>
      <c r="F410" s="7">
        <v>94.0</v>
      </c>
      <c r="G410" s="7">
        <v>1.0</v>
      </c>
      <c r="H410" s="17"/>
      <c r="I410" s="7">
        <v>2.0</v>
      </c>
      <c r="J410" s="7">
        <v>1.0</v>
      </c>
    </row>
    <row r="411">
      <c r="A411" s="7" t="s">
        <v>26</v>
      </c>
      <c r="B411" s="7" t="s">
        <v>622</v>
      </c>
      <c r="C411" s="7" t="s">
        <v>628</v>
      </c>
      <c r="D411" s="7" t="s">
        <v>110</v>
      </c>
      <c r="E411" s="7" t="s">
        <v>189</v>
      </c>
      <c r="F411" s="7">
        <v>100.0</v>
      </c>
      <c r="G411" s="7">
        <v>1.0</v>
      </c>
      <c r="H411" s="17"/>
      <c r="I411" s="7">
        <v>1.0</v>
      </c>
      <c r="J411" s="7">
        <v>0.0</v>
      </c>
    </row>
    <row r="412">
      <c r="A412" s="7" t="s">
        <v>26</v>
      </c>
      <c r="B412" s="7" t="s">
        <v>622</v>
      </c>
      <c r="C412" s="7" t="s">
        <v>628</v>
      </c>
      <c r="D412" s="7" t="s">
        <v>110</v>
      </c>
      <c r="E412" s="7" t="s">
        <v>189</v>
      </c>
      <c r="F412" s="7">
        <v>100.0</v>
      </c>
      <c r="G412" s="7">
        <v>1.0</v>
      </c>
      <c r="H412" s="17"/>
      <c r="I412" s="7">
        <v>1.0</v>
      </c>
      <c r="J412" s="7">
        <v>0.0</v>
      </c>
    </row>
    <row r="413">
      <c r="A413" s="7" t="s">
        <v>26</v>
      </c>
      <c r="B413" s="7" t="s">
        <v>622</v>
      </c>
      <c r="C413" s="7" t="s">
        <v>628</v>
      </c>
      <c r="D413" s="7" t="s">
        <v>184</v>
      </c>
      <c r="E413" s="7" t="s">
        <v>185</v>
      </c>
      <c r="F413" s="7">
        <v>75.0</v>
      </c>
      <c r="G413" s="7">
        <v>1.0</v>
      </c>
      <c r="H413" s="17"/>
      <c r="I413" s="7">
        <v>9.0</v>
      </c>
      <c r="J413" s="7">
        <v>3.0</v>
      </c>
    </row>
    <row r="414">
      <c r="A414" s="7" t="s">
        <v>26</v>
      </c>
      <c r="B414" s="7" t="s">
        <v>622</v>
      </c>
      <c r="C414" s="7" t="s">
        <v>628</v>
      </c>
      <c r="D414" s="7" t="s">
        <v>184</v>
      </c>
      <c r="E414" s="7" t="s">
        <v>185</v>
      </c>
      <c r="F414" s="7">
        <v>75.0</v>
      </c>
      <c r="G414" s="7">
        <v>1.0</v>
      </c>
      <c r="H414" s="17"/>
      <c r="I414" s="7">
        <v>9.0</v>
      </c>
      <c r="J414" s="7">
        <v>3.0</v>
      </c>
    </row>
    <row r="415">
      <c r="A415" s="7" t="s">
        <v>26</v>
      </c>
      <c r="B415" s="7" t="s">
        <v>622</v>
      </c>
      <c r="C415" s="7" t="s">
        <v>816</v>
      </c>
      <c r="D415" s="7" t="s">
        <v>817</v>
      </c>
      <c r="E415" s="7" t="s">
        <v>933</v>
      </c>
      <c r="F415" s="7">
        <v>100.0</v>
      </c>
      <c r="G415" s="7">
        <v>1.0</v>
      </c>
      <c r="H415" s="17"/>
      <c r="I415" s="7">
        <v>1.0</v>
      </c>
      <c r="J415" s="7">
        <v>1.0</v>
      </c>
    </row>
    <row r="416">
      <c r="A416" s="7" t="s">
        <v>26</v>
      </c>
      <c r="B416" s="7" t="s">
        <v>622</v>
      </c>
      <c r="C416" s="7" t="s">
        <v>816</v>
      </c>
      <c r="D416" s="7" t="s">
        <v>817</v>
      </c>
      <c r="E416" s="7" t="s">
        <v>933</v>
      </c>
      <c r="F416" s="7">
        <v>100.0</v>
      </c>
      <c r="G416" s="7">
        <v>1.0</v>
      </c>
      <c r="H416" s="17"/>
      <c r="I416" s="7">
        <v>1.0</v>
      </c>
      <c r="J416" s="7">
        <v>1.0</v>
      </c>
    </row>
    <row r="417">
      <c r="A417" s="7" t="s">
        <v>26</v>
      </c>
      <c r="B417" s="7" t="s">
        <v>622</v>
      </c>
      <c r="C417" s="105" t="s">
        <v>630</v>
      </c>
      <c r="D417" s="7" t="s">
        <v>645</v>
      </c>
      <c r="E417" s="7" t="s">
        <v>672</v>
      </c>
      <c r="F417" s="7">
        <v>98.0</v>
      </c>
      <c r="G417" s="7">
        <v>1.0</v>
      </c>
      <c r="H417" s="17"/>
      <c r="I417" s="7">
        <v>1.0</v>
      </c>
      <c r="J417" s="7">
        <v>1.0</v>
      </c>
    </row>
    <row r="418">
      <c r="A418" s="7" t="s">
        <v>26</v>
      </c>
      <c r="B418" s="7" t="s">
        <v>622</v>
      </c>
      <c r="C418" s="105" t="s">
        <v>630</v>
      </c>
      <c r="D418" s="7" t="s">
        <v>645</v>
      </c>
      <c r="E418" s="7" t="s">
        <v>672</v>
      </c>
      <c r="F418" s="7">
        <v>87.0</v>
      </c>
      <c r="G418" s="7">
        <v>1.0</v>
      </c>
      <c r="H418" s="17"/>
      <c r="I418" s="7">
        <v>2.0</v>
      </c>
      <c r="J418" s="7">
        <v>2.0</v>
      </c>
    </row>
    <row r="419">
      <c r="A419" s="7" t="s">
        <v>26</v>
      </c>
      <c r="B419" s="7" t="s">
        <v>622</v>
      </c>
      <c r="C419" s="105" t="s">
        <v>630</v>
      </c>
      <c r="D419" s="7" t="s">
        <v>645</v>
      </c>
      <c r="E419" s="7" t="s">
        <v>931</v>
      </c>
      <c r="F419" s="7">
        <v>90.0</v>
      </c>
      <c r="G419" s="7">
        <v>1.0</v>
      </c>
      <c r="H419" s="17"/>
      <c r="I419" s="7">
        <v>4.0</v>
      </c>
      <c r="J419" s="7">
        <v>1.0</v>
      </c>
    </row>
    <row r="420">
      <c r="A420" s="7" t="s">
        <v>26</v>
      </c>
      <c r="B420" s="7" t="s">
        <v>622</v>
      </c>
      <c r="C420" s="7" t="s">
        <v>636</v>
      </c>
      <c r="D420" s="7" t="s">
        <v>906</v>
      </c>
      <c r="E420" s="7" t="s">
        <v>930</v>
      </c>
      <c r="F420" s="7">
        <v>95.0</v>
      </c>
      <c r="G420" s="7">
        <v>1.0</v>
      </c>
      <c r="H420" s="17"/>
      <c r="I420" s="7">
        <v>0.0</v>
      </c>
      <c r="J420" s="7">
        <v>1.0</v>
      </c>
    </row>
    <row r="421">
      <c r="A421" s="7" t="s">
        <v>26</v>
      </c>
      <c r="B421" s="7" t="s">
        <v>622</v>
      </c>
      <c r="C421" s="7" t="s">
        <v>636</v>
      </c>
      <c r="D421" s="7" t="s">
        <v>906</v>
      </c>
      <c r="E421" s="7" t="s">
        <v>930</v>
      </c>
      <c r="F421" s="7">
        <v>95.0</v>
      </c>
      <c r="G421" s="7">
        <v>1.0</v>
      </c>
      <c r="H421" s="17"/>
      <c r="I421" s="7">
        <v>0.0</v>
      </c>
      <c r="J421" s="7">
        <v>1.0</v>
      </c>
    </row>
    <row r="422">
      <c r="A422" s="7" t="s">
        <v>26</v>
      </c>
      <c r="B422" s="7" t="s">
        <v>622</v>
      </c>
      <c r="C422" s="7" t="s">
        <v>636</v>
      </c>
      <c r="D422" s="7" t="s">
        <v>906</v>
      </c>
      <c r="E422" s="7" t="s">
        <v>929</v>
      </c>
      <c r="F422" s="7">
        <v>98.0</v>
      </c>
      <c r="G422" s="7">
        <v>1.0</v>
      </c>
      <c r="H422" s="17"/>
      <c r="I422" s="7">
        <v>0.0</v>
      </c>
      <c r="J422" s="7">
        <v>1.0</v>
      </c>
    </row>
    <row r="423">
      <c r="A423" s="7" t="s">
        <v>26</v>
      </c>
      <c r="B423" s="7" t="s">
        <v>622</v>
      </c>
      <c r="C423" s="7" t="s">
        <v>636</v>
      </c>
      <c r="D423" s="7" t="s">
        <v>906</v>
      </c>
      <c r="E423" s="7" t="s">
        <v>929</v>
      </c>
      <c r="F423" s="7">
        <v>98.0</v>
      </c>
      <c r="G423" s="7">
        <v>1.0</v>
      </c>
      <c r="H423" s="17"/>
      <c r="I423" s="7">
        <v>0.0</v>
      </c>
      <c r="J423" s="7">
        <v>1.0</v>
      </c>
    </row>
    <row r="424">
      <c r="A424" s="7" t="s">
        <v>26</v>
      </c>
      <c r="B424" s="7" t="s">
        <v>622</v>
      </c>
      <c r="C424" s="7" t="s">
        <v>624</v>
      </c>
      <c r="D424" s="7" t="s">
        <v>625</v>
      </c>
      <c r="E424" s="7" t="s">
        <v>670</v>
      </c>
      <c r="F424" s="7">
        <v>100.0</v>
      </c>
      <c r="G424" s="7">
        <v>1.0</v>
      </c>
      <c r="H424" s="17"/>
      <c r="I424" s="7">
        <v>1.0</v>
      </c>
      <c r="J424" s="7">
        <v>1.0</v>
      </c>
    </row>
    <row r="425">
      <c r="A425" s="7" t="s">
        <v>26</v>
      </c>
      <c r="B425" s="7" t="s">
        <v>622</v>
      </c>
      <c r="C425" s="7" t="s">
        <v>624</v>
      </c>
      <c r="D425" s="7" t="s">
        <v>625</v>
      </c>
      <c r="E425" s="7" t="s">
        <v>670</v>
      </c>
      <c r="F425" s="7">
        <v>100.0</v>
      </c>
      <c r="G425" s="7">
        <v>1.0</v>
      </c>
      <c r="H425" s="17"/>
      <c r="I425" s="7">
        <v>1.0</v>
      </c>
      <c r="J425" s="7">
        <v>1.0</v>
      </c>
    </row>
    <row r="426">
      <c r="A426" s="7" t="s">
        <v>26</v>
      </c>
      <c r="B426" s="7" t="s">
        <v>622</v>
      </c>
      <c r="C426" s="7" t="s">
        <v>624</v>
      </c>
      <c r="D426" s="7" t="s">
        <v>625</v>
      </c>
      <c r="E426" s="7" t="s">
        <v>670</v>
      </c>
      <c r="F426" s="7">
        <v>90.0</v>
      </c>
      <c r="G426" s="7">
        <v>1.0</v>
      </c>
      <c r="H426" s="17"/>
      <c r="I426" s="7">
        <v>4.0</v>
      </c>
      <c r="J426" s="7">
        <v>1.0</v>
      </c>
    </row>
    <row r="427">
      <c r="A427" s="7" t="s">
        <v>26</v>
      </c>
      <c r="B427" s="7" t="s">
        <v>622</v>
      </c>
      <c r="C427" s="7" t="s">
        <v>636</v>
      </c>
      <c r="D427" s="7" t="s">
        <v>906</v>
      </c>
      <c r="E427" s="7" t="s">
        <v>928</v>
      </c>
      <c r="F427" s="7">
        <v>74.0</v>
      </c>
      <c r="G427" s="7">
        <v>1.0</v>
      </c>
      <c r="H427" s="17"/>
      <c r="I427" s="7">
        <v>0.0</v>
      </c>
      <c r="J427" s="7">
        <v>5.0</v>
      </c>
    </row>
    <row r="428">
      <c r="A428" s="7" t="s">
        <v>26</v>
      </c>
      <c r="B428" s="7" t="s">
        <v>622</v>
      </c>
      <c r="C428" s="7" t="s">
        <v>636</v>
      </c>
      <c r="D428" s="7" t="s">
        <v>906</v>
      </c>
      <c r="E428" s="7" t="s">
        <v>928</v>
      </c>
      <c r="F428" s="7">
        <v>74.0</v>
      </c>
      <c r="G428" s="7">
        <v>1.0</v>
      </c>
      <c r="H428" s="17"/>
      <c r="I428" s="7">
        <v>0.0</v>
      </c>
      <c r="J428" s="7">
        <v>5.0</v>
      </c>
    </row>
    <row r="429">
      <c r="A429" s="7" t="s">
        <v>26</v>
      </c>
      <c r="B429" s="7" t="s">
        <v>622</v>
      </c>
      <c r="C429" s="7" t="s">
        <v>636</v>
      </c>
      <c r="D429" s="7" t="s">
        <v>637</v>
      </c>
      <c r="E429" s="7" t="s">
        <v>668</v>
      </c>
      <c r="F429" s="7">
        <v>82.0</v>
      </c>
      <c r="G429" s="7">
        <v>1.0</v>
      </c>
      <c r="H429" s="17"/>
      <c r="I429" s="7">
        <v>0.0</v>
      </c>
      <c r="J429" s="7">
        <v>3.0</v>
      </c>
    </row>
    <row r="430">
      <c r="A430" s="7" t="s">
        <v>26</v>
      </c>
      <c r="B430" s="7" t="s">
        <v>622</v>
      </c>
      <c r="C430" s="7" t="s">
        <v>636</v>
      </c>
      <c r="D430" s="7" t="s">
        <v>637</v>
      </c>
      <c r="E430" s="7" t="s">
        <v>668</v>
      </c>
      <c r="F430" s="7">
        <v>82.0</v>
      </c>
      <c r="G430" s="7">
        <v>1.0</v>
      </c>
      <c r="H430" s="17"/>
      <c r="I430" s="7">
        <v>0.0</v>
      </c>
      <c r="J430" s="7">
        <v>3.0</v>
      </c>
    </row>
    <row r="431">
      <c r="A431" s="7" t="s">
        <v>26</v>
      </c>
      <c r="B431" s="7" t="s">
        <v>622</v>
      </c>
      <c r="C431" s="105" t="s">
        <v>630</v>
      </c>
      <c r="D431" s="7" t="s">
        <v>663</v>
      </c>
      <c r="E431" s="7" t="s">
        <v>664</v>
      </c>
      <c r="F431" s="7">
        <v>76.0</v>
      </c>
      <c r="G431" s="7">
        <v>1.0</v>
      </c>
      <c r="H431" s="17"/>
      <c r="I431" s="7">
        <v>5.0</v>
      </c>
      <c r="J431" s="7">
        <v>4.0</v>
      </c>
    </row>
    <row r="432">
      <c r="A432" s="7" t="s">
        <v>26</v>
      </c>
      <c r="B432" s="7" t="s">
        <v>622</v>
      </c>
      <c r="C432" s="105" t="s">
        <v>630</v>
      </c>
      <c r="D432" s="7" t="s">
        <v>663</v>
      </c>
      <c r="E432" s="7" t="s">
        <v>664</v>
      </c>
      <c r="F432" s="7">
        <v>82.0</v>
      </c>
      <c r="G432" s="7">
        <v>1.0</v>
      </c>
      <c r="H432" s="17"/>
      <c r="I432" s="7">
        <v>4.0</v>
      </c>
      <c r="J432" s="7">
        <v>2.0</v>
      </c>
    </row>
    <row r="433">
      <c r="A433" s="7" t="s">
        <v>26</v>
      </c>
      <c r="B433" s="7" t="s">
        <v>622</v>
      </c>
      <c r="C433" s="105" t="s">
        <v>630</v>
      </c>
      <c r="D433" s="7" t="s">
        <v>663</v>
      </c>
      <c r="E433" s="7" t="s">
        <v>664</v>
      </c>
      <c r="F433" s="7">
        <v>76.0</v>
      </c>
      <c r="G433" s="7">
        <v>1.0</v>
      </c>
      <c r="H433" s="17"/>
      <c r="I433" s="7">
        <v>5.0</v>
      </c>
      <c r="J433" s="7">
        <v>4.0</v>
      </c>
    </row>
    <row r="434">
      <c r="A434" s="7" t="s">
        <v>26</v>
      </c>
      <c r="B434" s="7" t="s">
        <v>622</v>
      </c>
      <c r="C434" s="105" t="s">
        <v>630</v>
      </c>
      <c r="D434" s="7" t="s">
        <v>663</v>
      </c>
      <c r="E434" s="7" t="s">
        <v>664</v>
      </c>
      <c r="F434" s="7">
        <v>77.0</v>
      </c>
      <c r="G434" s="7">
        <v>1.0</v>
      </c>
      <c r="H434" s="17"/>
      <c r="I434" s="7">
        <v>4.0</v>
      </c>
      <c r="J434" s="7">
        <v>3.0</v>
      </c>
    </row>
    <row r="435">
      <c r="A435" s="7" t="s">
        <v>26</v>
      </c>
      <c r="B435" s="7" t="s">
        <v>622</v>
      </c>
      <c r="C435" s="7" t="s">
        <v>636</v>
      </c>
      <c r="D435" s="7" t="s">
        <v>906</v>
      </c>
      <c r="E435" s="7" t="s">
        <v>927</v>
      </c>
      <c r="F435" s="7">
        <v>95.0</v>
      </c>
      <c r="G435" s="7">
        <v>1.0</v>
      </c>
      <c r="H435" s="17"/>
      <c r="I435" s="7">
        <v>0.0</v>
      </c>
      <c r="J435" s="7">
        <v>1.0</v>
      </c>
    </row>
    <row r="436">
      <c r="A436" s="7" t="s">
        <v>26</v>
      </c>
      <c r="B436" s="7" t="s">
        <v>622</v>
      </c>
      <c r="C436" s="7" t="s">
        <v>636</v>
      </c>
      <c r="D436" s="7" t="s">
        <v>906</v>
      </c>
      <c r="E436" s="7" t="s">
        <v>927</v>
      </c>
      <c r="F436" s="7">
        <v>95.0</v>
      </c>
      <c r="G436" s="7">
        <v>1.0</v>
      </c>
      <c r="H436" s="17"/>
      <c r="I436" s="7">
        <v>0.0</v>
      </c>
      <c r="J436" s="7">
        <v>1.0</v>
      </c>
    </row>
    <row r="437">
      <c r="A437" s="7" t="s">
        <v>26</v>
      </c>
      <c r="B437" s="7" t="s">
        <v>622</v>
      </c>
      <c r="C437" s="7" t="s">
        <v>636</v>
      </c>
      <c r="D437" s="7" t="s">
        <v>906</v>
      </c>
      <c r="E437" s="7" t="s">
        <v>926</v>
      </c>
      <c r="F437" s="7">
        <v>98.0</v>
      </c>
      <c r="G437" s="7">
        <v>1.0</v>
      </c>
      <c r="H437" s="17"/>
      <c r="I437" s="7">
        <v>0.0</v>
      </c>
      <c r="J437" s="7">
        <v>1.0</v>
      </c>
    </row>
    <row r="438">
      <c r="A438" s="7" t="s">
        <v>26</v>
      </c>
      <c r="B438" s="7" t="s">
        <v>622</v>
      </c>
      <c r="C438" s="7" t="s">
        <v>636</v>
      </c>
      <c r="D438" s="7" t="s">
        <v>906</v>
      </c>
      <c r="E438" s="7" t="s">
        <v>926</v>
      </c>
      <c r="F438" s="7">
        <v>98.0</v>
      </c>
      <c r="G438" s="7">
        <v>1.0</v>
      </c>
      <c r="H438" s="17"/>
      <c r="I438" s="7">
        <v>0.0</v>
      </c>
      <c r="J438" s="7">
        <v>1.0</v>
      </c>
    </row>
    <row r="439">
      <c r="A439" s="7" t="s">
        <v>26</v>
      </c>
      <c r="B439" s="7" t="s">
        <v>622</v>
      </c>
      <c r="C439" s="7" t="s">
        <v>636</v>
      </c>
      <c r="D439" s="7" t="s">
        <v>637</v>
      </c>
      <c r="E439" s="7" t="s">
        <v>660</v>
      </c>
      <c r="F439" s="7">
        <v>95.0</v>
      </c>
      <c r="G439" s="7">
        <v>1.0</v>
      </c>
      <c r="H439" s="17"/>
      <c r="I439" s="7">
        <v>0.0</v>
      </c>
      <c r="J439" s="7">
        <v>1.0</v>
      </c>
    </row>
    <row r="440">
      <c r="A440" s="7" t="s">
        <v>26</v>
      </c>
      <c r="B440" s="7" t="s">
        <v>622</v>
      </c>
      <c r="C440" s="7" t="s">
        <v>636</v>
      </c>
      <c r="D440" s="7" t="s">
        <v>637</v>
      </c>
      <c r="E440" s="7" t="s">
        <v>660</v>
      </c>
      <c r="F440" s="7">
        <v>95.0</v>
      </c>
      <c r="G440" s="7">
        <v>1.0</v>
      </c>
      <c r="H440" s="17"/>
      <c r="I440" s="7">
        <v>0.0</v>
      </c>
      <c r="J440" s="7">
        <v>1.0</v>
      </c>
    </row>
    <row r="441">
      <c r="A441" s="7" t="s">
        <v>26</v>
      </c>
      <c r="B441" s="7" t="s">
        <v>622</v>
      </c>
      <c r="C441" s="7" t="s">
        <v>636</v>
      </c>
      <c r="D441" s="7" t="s">
        <v>637</v>
      </c>
      <c r="E441" s="7" t="s">
        <v>654</v>
      </c>
      <c r="F441" s="7">
        <v>98.0</v>
      </c>
      <c r="G441" s="7">
        <v>1.0</v>
      </c>
      <c r="H441" s="17"/>
      <c r="I441" s="7">
        <v>0.0</v>
      </c>
      <c r="J441" s="7">
        <v>1.0</v>
      </c>
    </row>
    <row r="442">
      <c r="A442" s="7" t="s">
        <v>26</v>
      </c>
      <c r="B442" s="7" t="s">
        <v>622</v>
      </c>
      <c r="C442" s="7" t="s">
        <v>636</v>
      </c>
      <c r="D442" s="7" t="s">
        <v>637</v>
      </c>
      <c r="E442" s="7" t="s">
        <v>654</v>
      </c>
      <c r="F442" s="7">
        <v>98.0</v>
      </c>
      <c r="G442" s="7">
        <v>1.0</v>
      </c>
      <c r="H442" s="17"/>
      <c r="I442" s="7">
        <v>0.0</v>
      </c>
      <c r="J442" s="7">
        <v>1.0</v>
      </c>
    </row>
    <row r="443">
      <c r="A443" s="7" t="s">
        <v>26</v>
      </c>
      <c r="B443" s="7" t="s">
        <v>622</v>
      </c>
      <c r="C443" s="7" t="s">
        <v>624</v>
      </c>
      <c r="D443" s="7" t="s">
        <v>650</v>
      </c>
      <c r="E443" s="7" t="s">
        <v>652</v>
      </c>
      <c r="F443" s="7">
        <v>89.0</v>
      </c>
      <c r="G443" s="7">
        <v>1.0</v>
      </c>
      <c r="H443" s="17"/>
      <c r="I443" s="7">
        <v>2.0</v>
      </c>
      <c r="J443" s="7">
        <v>2.0</v>
      </c>
    </row>
    <row r="444">
      <c r="A444" s="7" t="s">
        <v>26</v>
      </c>
      <c r="B444" s="7" t="s">
        <v>622</v>
      </c>
      <c r="C444" s="7" t="s">
        <v>624</v>
      </c>
      <c r="D444" s="7" t="s">
        <v>650</v>
      </c>
      <c r="E444" s="7" t="s">
        <v>652</v>
      </c>
      <c r="F444" s="7">
        <v>89.0</v>
      </c>
      <c r="G444" s="7">
        <v>1.0</v>
      </c>
      <c r="H444" s="17"/>
      <c r="I444" s="7">
        <v>2.0</v>
      </c>
      <c r="J444" s="7">
        <v>2.0</v>
      </c>
    </row>
    <row r="445">
      <c r="A445" s="7" t="s">
        <v>26</v>
      </c>
      <c r="B445" s="7" t="s">
        <v>622</v>
      </c>
      <c r="C445" s="7" t="s">
        <v>636</v>
      </c>
      <c r="D445" s="7" t="s">
        <v>897</v>
      </c>
      <c r="E445" s="7" t="s">
        <v>925</v>
      </c>
      <c r="F445" s="7">
        <v>95.0</v>
      </c>
      <c r="G445" s="7">
        <v>1.0</v>
      </c>
      <c r="H445" s="17"/>
      <c r="I445" s="7">
        <v>1.0</v>
      </c>
      <c r="J445" s="7">
        <v>1.0</v>
      </c>
    </row>
    <row r="446">
      <c r="A446" s="7" t="s">
        <v>26</v>
      </c>
      <c r="B446" s="7" t="s">
        <v>622</v>
      </c>
      <c r="C446" s="7" t="s">
        <v>636</v>
      </c>
      <c r="D446" s="7" t="s">
        <v>900</v>
      </c>
      <c r="E446" s="7" t="s">
        <v>925</v>
      </c>
      <c r="F446" s="7">
        <v>95.0</v>
      </c>
      <c r="G446" s="7">
        <v>1.0</v>
      </c>
      <c r="H446" s="17"/>
      <c r="I446" s="7">
        <v>1.0</v>
      </c>
      <c r="J446" s="7">
        <v>1.0</v>
      </c>
    </row>
    <row r="447">
      <c r="A447" s="7" t="s">
        <v>26</v>
      </c>
      <c r="B447" s="7" t="s">
        <v>622</v>
      </c>
      <c r="C447" s="7" t="s">
        <v>636</v>
      </c>
      <c r="D447" s="7" t="s">
        <v>901</v>
      </c>
      <c r="E447" s="7" t="s">
        <v>925</v>
      </c>
      <c r="F447" s="7">
        <v>95.0</v>
      </c>
      <c r="G447" s="7">
        <v>1.0</v>
      </c>
      <c r="H447" s="17"/>
      <c r="I447" s="7">
        <v>1.0</v>
      </c>
      <c r="J447" s="7">
        <v>1.0</v>
      </c>
    </row>
    <row r="448">
      <c r="A448" s="7" t="s">
        <v>26</v>
      </c>
      <c r="B448" s="7" t="s">
        <v>622</v>
      </c>
      <c r="C448" s="7" t="s">
        <v>636</v>
      </c>
      <c r="D448" s="7" t="s">
        <v>897</v>
      </c>
      <c r="E448" s="7" t="s">
        <v>925</v>
      </c>
      <c r="F448" s="7">
        <v>95.0</v>
      </c>
      <c r="G448" s="7">
        <v>1.0</v>
      </c>
      <c r="H448" s="17"/>
      <c r="I448" s="7">
        <v>1.0</v>
      </c>
      <c r="J448" s="7">
        <v>1.0</v>
      </c>
    </row>
    <row r="449">
      <c r="A449" s="7" t="s">
        <v>26</v>
      </c>
      <c r="B449" s="7" t="s">
        <v>622</v>
      </c>
      <c r="C449" s="7" t="s">
        <v>636</v>
      </c>
      <c r="D449" s="7" t="s">
        <v>900</v>
      </c>
      <c r="E449" s="7" t="s">
        <v>925</v>
      </c>
      <c r="F449" s="7">
        <v>95.0</v>
      </c>
      <c r="G449" s="7">
        <v>1.0</v>
      </c>
      <c r="H449" s="17"/>
      <c r="I449" s="7">
        <v>1.0</v>
      </c>
      <c r="J449" s="7">
        <v>1.0</v>
      </c>
    </row>
    <row r="450">
      <c r="A450" s="7" t="s">
        <v>26</v>
      </c>
      <c r="B450" s="7" t="s">
        <v>622</v>
      </c>
      <c r="C450" s="7" t="s">
        <v>636</v>
      </c>
      <c r="D450" s="7" t="s">
        <v>901</v>
      </c>
      <c r="E450" s="7" t="s">
        <v>925</v>
      </c>
      <c r="F450" s="7">
        <v>95.0</v>
      </c>
      <c r="G450" s="7">
        <v>1.0</v>
      </c>
      <c r="H450" s="17"/>
      <c r="I450" s="7">
        <v>1.0</v>
      </c>
      <c r="J450" s="7">
        <v>1.0</v>
      </c>
    </row>
    <row r="451">
      <c r="A451" s="7" t="s">
        <v>26</v>
      </c>
      <c r="B451" s="7" t="s">
        <v>622</v>
      </c>
      <c r="C451" s="7" t="s">
        <v>636</v>
      </c>
      <c r="D451" s="7" t="s">
        <v>897</v>
      </c>
      <c r="E451" s="7" t="s">
        <v>924</v>
      </c>
      <c r="F451" s="7">
        <v>98.0</v>
      </c>
      <c r="G451" s="7">
        <v>1.0</v>
      </c>
      <c r="H451" s="17"/>
      <c r="I451" s="7">
        <v>1.0</v>
      </c>
      <c r="J451" s="7">
        <v>1.0</v>
      </c>
    </row>
    <row r="452">
      <c r="A452" s="7" t="s">
        <v>26</v>
      </c>
      <c r="B452" s="7" t="s">
        <v>622</v>
      </c>
      <c r="C452" s="7" t="s">
        <v>636</v>
      </c>
      <c r="D452" s="7" t="s">
        <v>900</v>
      </c>
      <c r="E452" s="7" t="s">
        <v>924</v>
      </c>
      <c r="F452" s="7">
        <v>98.0</v>
      </c>
      <c r="G452" s="7">
        <v>1.0</v>
      </c>
      <c r="H452" s="17"/>
      <c r="I452" s="7">
        <v>1.0</v>
      </c>
      <c r="J452" s="7">
        <v>1.0</v>
      </c>
    </row>
    <row r="453">
      <c r="A453" s="7" t="s">
        <v>26</v>
      </c>
      <c r="B453" s="7" t="s">
        <v>622</v>
      </c>
      <c r="C453" s="7" t="s">
        <v>636</v>
      </c>
      <c r="D453" s="7" t="s">
        <v>901</v>
      </c>
      <c r="E453" s="7" t="s">
        <v>924</v>
      </c>
      <c r="F453" s="7">
        <v>98.0</v>
      </c>
      <c r="G453" s="7">
        <v>1.0</v>
      </c>
      <c r="H453" s="17"/>
      <c r="I453" s="7">
        <v>1.0</v>
      </c>
      <c r="J453" s="7">
        <v>1.0</v>
      </c>
    </row>
    <row r="454">
      <c r="A454" s="7" t="s">
        <v>26</v>
      </c>
      <c r="B454" s="7" t="s">
        <v>622</v>
      </c>
      <c r="C454" s="7" t="s">
        <v>636</v>
      </c>
      <c r="D454" s="7" t="s">
        <v>897</v>
      </c>
      <c r="E454" s="7" t="s">
        <v>924</v>
      </c>
      <c r="F454" s="7">
        <v>98.0</v>
      </c>
      <c r="G454" s="7">
        <v>1.0</v>
      </c>
      <c r="H454" s="17"/>
      <c r="I454" s="7">
        <v>1.0</v>
      </c>
      <c r="J454" s="7">
        <v>1.0</v>
      </c>
    </row>
    <row r="455">
      <c r="A455" s="7" t="s">
        <v>26</v>
      </c>
      <c r="B455" s="7" t="s">
        <v>622</v>
      </c>
      <c r="C455" s="7" t="s">
        <v>636</v>
      </c>
      <c r="D455" s="7" t="s">
        <v>900</v>
      </c>
      <c r="E455" s="7" t="s">
        <v>924</v>
      </c>
      <c r="F455" s="7">
        <v>98.0</v>
      </c>
      <c r="G455" s="7">
        <v>1.0</v>
      </c>
      <c r="H455" s="17"/>
      <c r="I455" s="7">
        <v>1.0</v>
      </c>
      <c r="J455" s="7">
        <v>1.0</v>
      </c>
    </row>
    <row r="456">
      <c r="A456" s="7" t="s">
        <v>26</v>
      </c>
      <c r="B456" s="7" t="s">
        <v>622</v>
      </c>
      <c r="C456" s="7" t="s">
        <v>636</v>
      </c>
      <c r="D456" s="7" t="s">
        <v>901</v>
      </c>
      <c r="E456" s="7" t="s">
        <v>924</v>
      </c>
      <c r="F456" s="7">
        <v>98.0</v>
      </c>
      <c r="G456" s="7">
        <v>1.0</v>
      </c>
      <c r="H456" s="17"/>
      <c r="I456" s="7">
        <v>1.0</v>
      </c>
      <c r="J456" s="7">
        <v>1.0</v>
      </c>
    </row>
    <row r="457">
      <c r="A457" s="7" t="s">
        <v>26</v>
      </c>
      <c r="B457" s="7" t="s">
        <v>622</v>
      </c>
      <c r="C457" s="7" t="s">
        <v>624</v>
      </c>
      <c r="D457" s="7" t="s">
        <v>650</v>
      </c>
      <c r="E457" s="7" t="s">
        <v>651</v>
      </c>
      <c r="F457" s="7">
        <v>100.0</v>
      </c>
      <c r="G457" s="7">
        <v>1.0</v>
      </c>
      <c r="H457" s="17"/>
      <c r="I457" s="7">
        <v>1.0</v>
      </c>
      <c r="J457" s="7">
        <v>1.0</v>
      </c>
    </row>
    <row r="458">
      <c r="A458" s="7" t="s">
        <v>26</v>
      </c>
      <c r="B458" s="7" t="s">
        <v>622</v>
      </c>
      <c r="C458" s="7" t="s">
        <v>624</v>
      </c>
      <c r="D458" s="7" t="s">
        <v>650</v>
      </c>
      <c r="E458" s="7" t="s">
        <v>651</v>
      </c>
      <c r="F458" s="7">
        <v>100.0</v>
      </c>
      <c r="G458" s="7">
        <v>1.0</v>
      </c>
      <c r="H458" s="17"/>
      <c r="I458" s="7">
        <v>1.0</v>
      </c>
      <c r="J458" s="7">
        <v>1.0</v>
      </c>
    </row>
    <row r="459">
      <c r="A459" s="7" t="s">
        <v>26</v>
      </c>
      <c r="B459" s="7" t="s">
        <v>622</v>
      </c>
      <c r="C459" s="7" t="s">
        <v>636</v>
      </c>
      <c r="D459" s="7" t="s">
        <v>900</v>
      </c>
      <c r="E459" s="7" t="s">
        <v>1016</v>
      </c>
      <c r="F459" s="7">
        <v>95.0</v>
      </c>
      <c r="G459" s="7">
        <v>1.0</v>
      </c>
      <c r="H459" s="17"/>
      <c r="I459" s="7">
        <v>2.0</v>
      </c>
      <c r="J459" s="7">
        <v>1.0</v>
      </c>
    </row>
    <row r="460">
      <c r="A460" s="7" t="s">
        <v>26</v>
      </c>
      <c r="B460" s="7" t="s">
        <v>622</v>
      </c>
      <c r="C460" s="7" t="s">
        <v>636</v>
      </c>
      <c r="D460" s="7" t="s">
        <v>900</v>
      </c>
      <c r="E460" s="7" t="s">
        <v>1016</v>
      </c>
      <c r="F460" s="7">
        <v>95.0</v>
      </c>
      <c r="G460" s="7">
        <v>1.0</v>
      </c>
      <c r="H460" s="17"/>
      <c r="I460" s="7">
        <v>2.0</v>
      </c>
      <c r="J460" s="7">
        <v>1.0</v>
      </c>
    </row>
    <row r="461">
      <c r="A461" s="7" t="s">
        <v>26</v>
      </c>
      <c r="B461" s="7" t="s">
        <v>622</v>
      </c>
      <c r="C461" s="7" t="s">
        <v>636</v>
      </c>
      <c r="D461" s="7" t="s">
        <v>900</v>
      </c>
      <c r="E461" s="7" t="s">
        <v>1017</v>
      </c>
      <c r="F461" s="7">
        <v>98.0</v>
      </c>
      <c r="G461" s="7">
        <v>1.0</v>
      </c>
      <c r="H461" s="17"/>
      <c r="I461" s="7">
        <v>2.0</v>
      </c>
      <c r="J461" s="7">
        <v>1.0</v>
      </c>
    </row>
    <row r="462">
      <c r="A462" s="7" t="s">
        <v>26</v>
      </c>
      <c r="B462" s="7" t="s">
        <v>622</v>
      </c>
      <c r="C462" s="7" t="s">
        <v>636</v>
      </c>
      <c r="D462" s="7" t="s">
        <v>900</v>
      </c>
      <c r="E462" s="7" t="s">
        <v>1017</v>
      </c>
      <c r="F462" s="7">
        <v>98.0</v>
      </c>
      <c r="G462" s="7">
        <v>1.0</v>
      </c>
      <c r="H462" s="17"/>
      <c r="I462" s="7">
        <v>2.0</v>
      </c>
      <c r="J462" s="7">
        <v>1.0</v>
      </c>
    </row>
    <row r="463">
      <c r="A463" s="7" t="s">
        <v>26</v>
      </c>
      <c r="B463" s="7" t="s">
        <v>622</v>
      </c>
      <c r="C463" s="105" t="s">
        <v>630</v>
      </c>
      <c r="D463" s="7" t="s">
        <v>632</v>
      </c>
      <c r="E463" s="7" t="s">
        <v>923</v>
      </c>
      <c r="F463" s="7">
        <v>100.0</v>
      </c>
      <c r="G463" s="7">
        <v>1.0</v>
      </c>
      <c r="H463" s="17"/>
      <c r="I463" s="7">
        <v>0.0</v>
      </c>
      <c r="J463" s="7">
        <v>0.0</v>
      </c>
    </row>
    <row r="464">
      <c r="A464" s="7" t="s">
        <v>26</v>
      </c>
      <c r="B464" s="7" t="s">
        <v>622</v>
      </c>
      <c r="C464" s="105" t="s">
        <v>630</v>
      </c>
      <c r="D464" s="7" t="s">
        <v>645</v>
      </c>
      <c r="E464" s="7" t="s">
        <v>923</v>
      </c>
      <c r="F464" s="7">
        <v>91.0</v>
      </c>
      <c r="G464" s="7">
        <v>1.0</v>
      </c>
      <c r="H464" s="17"/>
      <c r="I464" s="7">
        <v>0.0</v>
      </c>
      <c r="J464" s="7">
        <v>2.0</v>
      </c>
    </row>
    <row r="465">
      <c r="A465" s="7" t="s">
        <v>26</v>
      </c>
      <c r="B465" s="7" t="s">
        <v>622</v>
      </c>
      <c r="C465" s="105" t="s">
        <v>630</v>
      </c>
      <c r="D465" s="7" t="s">
        <v>851</v>
      </c>
      <c r="E465" s="7" t="s">
        <v>923</v>
      </c>
      <c r="F465" s="7">
        <v>91.0</v>
      </c>
      <c r="G465" s="7">
        <v>1.0</v>
      </c>
      <c r="H465" s="17"/>
      <c r="I465" s="7">
        <v>0.0</v>
      </c>
      <c r="J465" s="7">
        <v>2.0</v>
      </c>
    </row>
    <row r="466">
      <c r="A466" s="7" t="s">
        <v>26</v>
      </c>
      <c r="B466" s="7" t="s">
        <v>622</v>
      </c>
      <c r="C466" s="105" t="s">
        <v>630</v>
      </c>
      <c r="D466" s="7" t="s">
        <v>847</v>
      </c>
      <c r="E466" s="7" t="s">
        <v>923</v>
      </c>
      <c r="F466" s="7">
        <v>91.0</v>
      </c>
      <c r="G466" s="7">
        <v>1.0</v>
      </c>
      <c r="H466" s="17"/>
      <c r="I466" s="7">
        <v>0.0</v>
      </c>
      <c r="J466" s="7">
        <v>2.0</v>
      </c>
    </row>
    <row r="467">
      <c r="A467" s="7" t="s">
        <v>26</v>
      </c>
      <c r="B467" s="7" t="s">
        <v>622</v>
      </c>
      <c r="C467" s="105" t="s">
        <v>630</v>
      </c>
      <c r="D467" s="7" t="s">
        <v>849</v>
      </c>
      <c r="E467" s="7" t="s">
        <v>923</v>
      </c>
      <c r="F467" s="7">
        <v>91.0</v>
      </c>
      <c r="G467" s="7">
        <v>1.0</v>
      </c>
      <c r="H467" s="17"/>
      <c r="I467" s="7">
        <v>0.0</v>
      </c>
      <c r="J467" s="7">
        <v>2.0</v>
      </c>
    </row>
    <row r="468">
      <c r="A468" s="7" t="s">
        <v>26</v>
      </c>
      <c r="B468" s="7" t="s">
        <v>622</v>
      </c>
      <c r="C468" s="105" t="s">
        <v>630</v>
      </c>
      <c r="D468" s="7" t="s">
        <v>632</v>
      </c>
      <c r="E468" s="7" t="s">
        <v>923</v>
      </c>
      <c r="F468" s="7">
        <v>100.0</v>
      </c>
      <c r="G468" s="7">
        <v>1.0</v>
      </c>
      <c r="H468" s="17"/>
      <c r="I468" s="7">
        <v>0.0</v>
      </c>
      <c r="J468" s="7">
        <v>0.0</v>
      </c>
    </row>
    <row r="469">
      <c r="A469" s="7" t="s">
        <v>26</v>
      </c>
      <c r="B469" s="7" t="s">
        <v>622</v>
      </c>
      <c r="C469" s="105" t="s">
        <v>630</v>
      </c>
      <c r="D469" s="7" t="s">
        <v>645</v>
      </c>
      <c r="E469" s="7" t="s">
        <v>923</v>
      </c>
      <c r="F469" s="7">
        <v>91.0</v>
      </c>
      <c r="G469" s="7">
        <v>1.0</v>
      </c>
      <c r="H469" s="17"/>
      <c r="I469" s="7">
        <v>0.0</v>
      </c>
      <c r="J469" s="7">
        <v>2.0</v>
      </c>
    </row>
    <row r="470">
      <c r="A470" s="7" t="s">
        <v>26</v>
      </c>
      <c r="B470" s="7" t="s">
        <v>622</v>
      </c>
      <c r="C470" s="105" t="s">
        <v>630</v>
      </c>
      <c r="D470" s="7" t="s">
        <v>851</v>
      </c>
      <c r="E470" s="7" t="s">
        <v>923</v>
      </c>
      <c r="F470" s="7">
        <v>91.0</v>
      </c>
      <c r="G470" s="7">
        <v>1.0</v>
      </c>
      <c r="H470" s="17"/>
      <c r="I470" s="7">
        <v>0.0</v>
      </c>
      <c r="J470" s="7">
        <v>2.0</v>
      </c>
    </row>
    <row r="471">
      <c r="A471" s="7" t="s">
        <v>26</v>
      </c>
      <c r="B471" s="7" t="s">
        <v>622</v>
      </c>
      <c r="C471" s="105" t="s">
        <v>630</v>
      </c>
      <c r="D471" s="7" t="s">
        <v>847</v>
      </c>
      <c r="E471" s="7" t="s">
        <v>923</v>
      </c>
      <c r="F471" s="7">
        <v>91.0</v>
      </c>
      <c r="G471" s="7">
        <v>1.0</v>
      </c>
      <c r="H471" s="17"/>
      <c r="I471" s="7">
        <v>0.0</v>
      </c>
      <c r="J471" s="7">
        <v>2.0</v>
      </c>
    </row>
    <row r="472">
      <c r="A472" s="7" t="s">
        <v>26</v>
      </c>
      <c r="B472" s="7" t="s">
        <v>622</v>
      </c>
      <c r="C472" s="105" t="s">
        <v>630</v>
      </c>
      <c r="D472" s="7" t="s">
        <v>849</v>
      </c>
      <c r="E472" s="7" t="s">
        <v>923</v>
      </c>
      <c r="F472" s="7">
        <v>91.0</v>
      </c>
      <c r="G472" s="7">
        <v>1.0</v>
      </c>
      <c r="H472" s="17"/>
      <c r="I472" s="7">
        <v>0.0</v>
      </c>
      <c r="J472" s="7">
        <v>2.0</v>
      </c>
    </row>
    <row r="473">
      <c r="A473" s="7" t="s">
        <v>26</v>
      </c>
      <c r="B473" s="7" t="s">
        <v>622</v>
      </c>
      <c r="C473" s="105" t="s">
        <v>630</v>
      </c>
      <c r="D473" s="7" t="s">
        <v>632</v>
      </c>
      <c r="E473" s="7" t="s">
        <v>922</v>
      </c>
      <c r="F473" s="7">
        <v>100.0</v>
      </c>
      <c r="G473" s="7">
        <v>1.0</v>
      </c>
      <c r="H473" s="17"/>
      <c r="I473" s="7">
        <v>0.0</v>
      </c>
      <c r="J473" s="7">
        <v>0.0</v>
      </c>
    </row>
    <row r="474">
      <c r="A474" s="7" t="s">
        <v>26</v>
      </c>
      <c r="B474" s="7" t="s">
        <v>622</v>
      </c>
      <c r="C474" s="105" t="s">
        <v>630</v>
      </c>
      <c r="D474" s="7" t="s">
        <v>645</v>
      </c>
      <c r="E474" s="7" t="s">
        <v>922</v>
      </c>
      <c r="F474" s="7">
        <v>91.0</v>
      </c>
      <c r="G474" s="7">
        <v>1.0</v>
      </c>
      <c r="H474" s="17"/>
      <c r="I474" s="7">
        <v>0.0</v>
      </c>
      <c r="J474" s="7">
        <v>2.0</v>
      </c>
    </row>
    <row r="475">
      <c r="A475" s="7" t="s">
        <v>26</v>
      </c>
      <c r="B475" s="7" t="s">
        <v>622</v>
      </c>
      <c r="C475" s="105" t="s">
        <v>630</v>
      </c>
      <c r="D475" s="7" t="s">
        <v>851</v>
      </c>
      <c r="E475" s="7" t="s">
        <v>922</v>
      </c>
      <c r="F475" s="7">
        <v>91.0</v>
      </c>
      <c r="G475" s="7">
        <v>1.0</v>
      </c>
      <c r="H475" s="17"/>
      <c r="I475" s="7">
        <v>0.0</v>
      </c>
      <c r="J475" s="7">
        <v>2.0</v>
      </c>
    </row>
    <row r="476">
      <c r="A476" s="7" t="s">
        <v>26</v>
      </c>
      <c r="B476" s="7" t="s">
        <v>622</v>
      </c>
      <c r="C476" s="105" t="s">
        <v>630</v>
      </c>
      <c r="D476" s="7" t="s">
        <v>847</v>
      </c>
      <c r="E476" s="7" t="s">
        <v>922</v>
      </c>
      <c r="F476" s="7">
        <v>91.0</v>
      </c>
      <c r="G476" s="7">
        <v>1.0</v>
      </c>
      <c r="H476" s="17"/>
      <c r="I476" s="7">
        <v>0.0</v>
      </c>
      <c r="J476" s="7">
        <v>2.0</v>
      </c>
    </row>
    <row r="477">
      <c r="A477" s="7" t="s">
        <v>26</v>
      </c>
      <c r="B477" s="7" t="s">
        <v>622</v>
      </c>
      <c r="C477" s="105" t="s">
        <v>630</v>
      </c>
      <c r="D477" s="7" t="s">
        <v>849</v>
      </c>
      <c r="E477" s="7" t="s">
        <v>922</v>
      </c>
      <c r="F477" s="7">
        <v>91.0</v>
      </c>
      <c r="G477" s="7">
        <v>1.0</v>
      </c>
      <c r="H477" s="17"/>
      <c r="I477" s="7">
        <v>0.0</v>
      </c>
      <c r="J477" s="7">
        <v>2.0</v>
      </c>
    </row>
    <row r="478">
      <c r="A478" s="7" t="s">
        <v>26</v>
      </c>
      <c r="B478" s="7" t="s">
        <v>622</v>
      </c>
      <c r="C478" s="105" t="s">
        <v>630</v>
      </c>
      <c r="D478" s="7" t="s">
        <v>632</v>
      </c>
      <c r="E478" s="7" t="s">
        <v>922</v>
      </c>
      <c r="F478" s="7">
        <v>100.0</v>
      </c>
      <c r="G478" s="7">
        <v>1.0</v>
      </c>
      <c r="H478" s="17"/>
      <c r="I478" s="7">
        <v>0.0</v>
      </c>
      <c r="J478" s="7">
        <v>0.0</v>
      </c>
    </row>
    <row r="479">
      <c r="A479" s="7" t="s">
        <v>26</v>
      </c>
      <c r="B479" s="7" t="s">
        <v>622</v>
      </c>
      <c r="C479" s="105" t="s">
        <v>630</v>
      </c>
      <c r="D479" s="7" t="s">
        <v>645</v>
      </c>
      <c r="E479" s="7" t="s">
        <v>922</v>
      </c>
      <c r="F479" s="7">
        <v>91.0</v>
      </c>
      <c r="G479" s="7">
        <v>1.0</v>
      </c>
      <c r="H479" s="17"/>
      <c r="I479" s="7">
        <v>0.0</v>
      </c>
      <c r="J479" s="7">
        <v>2.0</v>
      </c>
    </row>
    <row r="480">
      <c r="A480" s="7" t="s">
        <v>26</v>
      </c>
      <c r="B480" s="7" t="s">
        <v>622</v>
      </c>
      <c r="C480" s="105" t="s">
        <v>630</v>
      </c>
      <c r="D480" s="7" t="s">
        <v>851</v>
      </c>
      <c r="E480" s="7" t="s">
        <v>922</v>
      </c>
      <c r="F480" s="7">
        <v>91.0</v>
      </c>
      <c r="G480" s="7">
        <v>1.0</v>
      </c>
      <c r="H480" s="17"/>
      <c r="I480" s="7">
        <v>0.0</v>
      </c>
      <c r="J480" s="7">
        <v>2.0</v>
      </c>
    </row>
    <row r="481">
      <c r="A481" s="7" t="s">
        <v>26</v>
      </c>
      <c r="B481" s="7" t="s">
        <v>622</v>
      </c>
      <c r="C481" s="105" t="s">
        <v>630</v>
      </c>
      <c r="D481" s="7" t="s">
        <v>847</v>
      </c>
      <c r="E481" s="7" t="s">
        <v>922</v>
      </c>
      <c r="F481" s="7">
        <v>91.0</v>
      </c>
      <c r="G481" s="7">
        <v>1.0</v>
      </c>
      <c r="H481" s="17"/>
      <c r="I481" s="7">
        <v>0.0</v>
      </c>
      <c r="J481" s="7">
        <v>2.0</v>
      </c>
    </row>
    <row r="482">
      <c r="A482" s="7" t="s">
        <v>26</v>
      </c>
      <c r="B482" s="7" t="s">
        <v>622</v>
      </c>
      <c r="C482" s="105" t="s">
        <v>630</v>
      </c>
      <c r="D482" s="7" t="s">
        <v>849</v>
      </c>
      <c r="E482" s="7" t="s">
        <v>922</v>
      </c>
      <c r="F482" s="7">
        <v>91.0</v>
      </c>
      <c r="G482" s="7">
        <v>1.0</v>
      </c>
      <c r="H482" s="17"/>
      <c r="I482" s="7">
        <v>0.0</v>
      </c>
      <c r="J482" s="7">
        <v>2.0</v>
      </c>
    </row>
    <row r="483">
      <c r="A483" s="7" t="s">
        <v>26</v>
      </c>
      <c r="B483" s="7" t="s">
        <v>622</v>
      </c>
      <c r="C483" s="105" t="s">
        <v>630</v>
      </c>
      <c r="D483" s="7" t="s">
        <v>632</v>
      </c>
      <c r="E483" s="7" t="s">
        <v>1018</v>
      </c>
      <c r="F483" s="7">
        <v>100.0</v>
      </c>
      <c r="G483" s="7">
        <v>1.0</v>
      </c>
      <c r="H483" s="17"/>
      <c r="I483" s="7">
        <v>1.0</v>
      </c>
      <c r="J483" s="7">
        <v>0.0</v>
      </c>
    </row>
    <row r="484">
      <c r="A484" s="7" t="s">
        <v>26</v>
      </c>
      <c r="B484" s="7" t="s">
        <v>622</v>
      </c>
      <c r="C484" s="105" t="s">
        <v>630</v>
      </c>
      <c r="D484" s="7" t="s">
        <v>645</v>
      </c>
      <c r="E484" s="7" t="s">
        <v>1018</v>
      </c>
      <c r="F484" s="7">
        <v>89.0</v>
      </c>
      <c r="G484" s="7">
        <v>1.0</v>
      </c>
      <c r="H484" s="17"/>
      <c r="I484" s="7">
        <v>1.0</v>
      </c>
      <c r="J484" s="7">
        <v>2.0</v>
      </c>
    </row>
    <row r="485">
      <c r="A485" s="7" t="s">
        <v>26</v>
      </c>
      <c r="B485" s="7" t="s">
        <v>622</v>
      </c>
      <c r="C485" s="105" t="s">
        <v>630</v>
      </c>
      <c r="D485" s="7" t="s">
        <v>851</v>
      </c>
      <c r="E485" s="7" t="s">
        <v>1018</v>
      </c>
      <c r="F485" s="7">
        <v>87.0</v>
      </c>
      <c r="G485" s="7">
        <v>1.0</v>
      </c>
      <c r="H485" s="17"/>
      <c r="I485" s="7">
        <v>2.0</v>
      </c>
      <c r="J485" s="7">
        <v>2.0</v>
      </c>
    </row>
    <row r="486">
      <c r="A486" s="7" t="s">
        <v>26</v>
      </c>
      <c r="B486" s="7" t="s">
        <v>622</v>
      </c>
      <c r="C486" s="105" t="s">
        <v>630</v>
      </c>
      <c r="D486" s="7" t="s">
        <v>847</v>
      </c>
      <c r="E486" s="7" t="s">
        <v>1018</v>
      </c>
      <c r="F486" s="7">
        <v>87.0</v>
      </c>
      <c r="G486" s="7">
        <v>1.0</v>
      </c>
      <c r="H486" s="17"/>
      <c r="I486" s="7">
        <v>2.0</v>
      </c>
      <c r="J486" s="7">
        <v>2.0</v>
      </c>
    </row>
    <row r="487">
      <c r="A487" s="7" t="s">
        <v>26</v>
      </c>
      <c r="B487" s="7" t="s">
        <v>622</v>
      </c>
      <c r="C487" s="105" t="s">
        <v>630</v>
      </c>
      <c r="D487" s="7" t="s">
        <v>849</v>
      </c>
      <c r="E487" s="7" t="s">
        <v>1018</v>
      </c>
      <c r="F487" s="7">
        <v>87.0</v>
      </c>
      <c r="G487" s="7">
        <v>1.0</v>
      </c>
      <c r="H487" s="17"/>
      <c r="I487" s="7">
        <v>2.0</v>
      </c>
      <c r="J487" s="7">
        <v>2.0</v>
      </c>
    </row>
    <row r="488">
      <c r="A488" s="7" t="s">
        <v>26</v>
      </c>
      <c r="B488" s="7" t="s">
        <v>622</v>
      </c>
      <c r="C488" s="7" t="s">
        <v>624</v>
      </c>
      <c r="D488" s="7" t="s">
        <v>625</v>
      </c>
      <c r="E488" s="7" t="s">
        <v>1019</v>
      </c>
      <c r="F488" s="7">
        <v>79.0</v>
      </c>
      <c r="G488" s="7">
        <v>1.0</v>
      </c>
      <c r="H488" s="17"/>
      <c r="I488" s="7">
        <v>3.0</v>
      </c>
      <c r="J488" s="7">
        <v>3.0</v>
      </c>
    </row>
    <row r="489">
      <c r="A489" s="7" t="s">
        <v>26</v>
      </c>
      <c r="B489" s="7" t="s">
        <v>622</v>
      </c>
      <c r="C489" s="7" t="s">
        <v>624</v>
      </c>
      <c r="D489" s="7" t="s">
        <v>625</v>
      </c>
      <c r="E489" s="7" t="s">
        <v>1019</v>
      </c>
      <c r="F489" s="7">
        <v>79.0</v>
      </c>
      <c r="G489" s="7">
        <v>1.0</v>
      </c>
      <c r="H489" s="17"/>
      <c r="I489" s="7">
        <v>3.0</v>
      </c>
      <c r="J489" s="7">
        <v>3.0</v>
      </c>
    </row>
    <row r="490">
      <c r="A490" s="7" t="s">
        <v>26</v>
      </c>
      <c r="B490" s="7" t="s">
        <v>622</v>
      </c>
      <c r="C490" s="7" t="s">
        <v>628</v>
      </c>
      <c r="D490" s="7" t="s">
        <v>145</v>
      </c>
      <c r="E490" s="7" t="s">
        <v>148</v>
      </c>
      <c r="F490" s="7">
        <v>100.0</v>
      </c>
      <c r="G490" s="7">
        <v>1.0</v>
      </c>
      <c r="H490" s="17"/>
      <c r="I490" s="7">
        <v>0.0</v>
      </c>
      <c r="J490" s="7">
        <v>1.0</v>
      </c>
    </row>
    <row r="491">
      <c r="A491" s="7" t="s">
        <v>26</v>
      </c>
      <c r="B491" s="7" t="s">
        <v>622</v>
      </c>
      <c r="C491" s="7" t="s">
        <v>628</v>
      </c>
      <c r="D491" s="7" t="s">
        <v>145</v>
      </c>
      <c r="E491" s="7" t="s">
        <v>148</v>
      </c>
      <c r="F491" s="7">
        <v>100.0</v>
      </c>
      <c r="G491" s="7">
        <v>1.0</v>
      </c>
      <c r="H491" s="17"/>
      <c r="I491" s="7">
        <v>0.0</v>
      </c>
      <c r="J491" s="7">
        <v>1.0</v>
      </c>
    </row>
    <row r="492">
      <c r="A492" s="7" t="s">
        <v>26</v>
      </c>
      <c r="B492" s="7" t="s">
        <v>622</v>
      </c>
      <c r="C492" s="105" t="s">
        <v>630</v>
      </c>
      <c r="D492" s="7" t="s">
        <v>632</v>
      </c>
      <c r="E492" s="7" t="s">
        <v>858</v>
      </c>
      <c r="F492" s="7">
        <v>100.0</v>
      </c>
      <c r="G492" s="7">
        <v>1.0</v>
      </c>
      <c r="H492" s="17"/>
      <c r="I492" s="7">
        <v>0.0</v>
      </c>
      <c r="J492" s="7">
        <v>0.0</v>
      </c>
    </row>
    <row r="493">
      <c r="A493" s="7" t="s">
        <v>26</v>
      </c>
      <c r="B493" s="7" t="s">
        <v>622</v>
      </c>
      <c r="C493" s="105" t="s">
        <v>630</v>
      </c>
      <c r="D493" s="7" t="s">
        <v>632</v>
      </c>
      <c r="E493" s="7" t="s">
        <v>858</v>
      </c>
      <c r="F493" s="7">
        <v>100.0</v>
      </c>
      <c r="G493" s="7">
        <v>1.0</v>
      </c>
      <c r="H493" s="17"/>
      <c r="I493" s="7">
        <v>0.0</v>
      </c>
      <c r="J493" s="7">
        <v>0.0</v>
      </c>
    </row>
    <row r="494">
      <c r="A494" s="7" t="s">
        <v>26</v>
      </c>
      <c r="B494" s="7" t="s">
        <v>622</v>
      </c>
      <c r="C494" s="7" t="s">
        <v>816</v>
      </c>
      <c r="D494" s="7" t="s">
        <v>869</v>
      </c>
      <c r="E494" s="7" t="s">
        <v>818</v>
      </c>
      <c r="F494" s="7">
        <v>100.0</v>
      </c>
      <c r="G494" s="7">
        <v>1.0</v>
      </c>
      <c r="H494" s="17"/>
      <c r="I494" s="7">
        <v>4.0</v>
      </c>
      <c r="J494" s="7">
        <v>0.0</v>
      </c>
    </row>
    <row r="495">
      <c r="A495" s="7" t="s">
        <v>26</v>
      </c>
      <c r="B495" s="7" t="s">
        <v>622</v>
      </c>
      <c r="C495" s="7" t="s">
        <v>816</v>
      </c>
      <c r="D495" s="7" t="s">
        <v>869</v>
      </c>
      <c r="E495" s="7" t="s">
        <v>818</v>
      </c>
      <c r="F495" s="7">
        <v>100.0</v>
      </c>
      <c r="G495" s="7">
        <v>1.0</v>
      </c>
      <c r="H495" s="17"/>
      <c r="I495" s="7">
        <v>4.0</v>
      </c>
      <c r="J495" s="7">
        <v>0.0</v>
      </c>
    </row>
    <row r="496">
      <c r="A496" s="7" t="s">
        <v>26</v>
      </c>
      <c r="B496" s="7" t="s">
        <v>622</v>
      </c>
      <c r="C496" s="7" t="s">
        <v>636</v>
      </c>
      <c r="D496" s="7" t="s">
        <v>906</v>
      </c>
      <c r="E496" s="7" t="s">
        <v>920</v>
      </c>
      <c r="F496" s="7">
        <v>95.0</v>
      </c>
      <c r="G496" s="7">
        <v>1.0</v>
      </c>
      <c r="H496" s="17"/>
      <c r="I496" s="7">
        <v>0.0</v>
      </c>
      <c r="J496" s="7">
        <v>1.0</v>
      </c>
    </row>
    <row r="497">
      <c r="A497" s="7" t="s">
        <v>26</v>
      </c>
      <c r="B497" s="7" t="s">
        <v>622</v>
      </c>
      <c r="C497" s="7" t="s">
        <v>636</v>
      </c>
      <c r="D497" s="7" t="s">
        <v>906</v>
      </c>
      <c r="E497" s="7" t="s">
        <v>920</v>
      </c>
      <c r="F497" s="7">
        <v>95.0</v>
      </c>
      <c r="G497" s="7">
        <v>1.0</v>
      </c>
      <c r="H497" s="17"/>
      <c r="I497" s="7">
        <v>0.0</v>
      </c>
      <c r="J497" s="7">
        <v>1.0</v>
      </c>
    </row>
    <row r="498">
      <c r="A498" s="7" t="s">
        <v>26</v>
      </c>
      <c r="B498" s="7" t="s">
        <v>622</v>
      </c>
      <c r="C498" s="7" t="s">
        <v>636</v>
      </c>
      <c r="D498" s="7" t="s">
        <v>906</v>
      </c>
      <c r="E498" s="7" t="s">
        <v>919</v>
      </c>
      <c r="F498" s="7">
        <v>98.0</v>
      </c>
      <c r="G498" s="7">
        <v>1.0</v>
      </c>
      <c r="H498" s="17"/>
      <c r="I498" s="7">
        <v>0.0</v>
      </c>
      <c r="J498" s="7">
        <v>1.0</v>
      </c>
    </row>
    <row r="499">
      <c r="A499" s="7" t="s">
        <v>26</v>
      </c>
      <c r="B499" s="7" t="s">
        <v>622</v>
      </c>
      <c r="C499" s="7" t="s">
        <v>636</v>
      </c>
      <c r="D499" s="7" t="s">
        <v>906</v>
      </c>
      <c r="E499" s="7" t="s">
        <v>919</v>
      </c>
      <c r="F499" s="7">
        <v>98.0</v>
      </c>
      <c r="G499" s="7">
        <v>1.0</v>
      </c>
      <c r="H499" s="17"/>
      <c r="I499" s="7">
        <v>0.0</v>
      </c>
      <c r="J499" s="7">
        <v>1.0</v>
      </c>
    </row>
    <row r="500">
      <c r="A500" s="7" t="s">
        <v>26</v>
      </c>
      <c r="B500" s="7" t="s">
        <v>622</v>
      </c>
      <c r="C500" s="7" t="s">
        <v>636</v>
      </c>
      <c r="D500" s="7" t="s">
        <v>637</v>
      </c>
      <c r="E500" s="7" t="s">
        <v>640</v>
      </c>
      <c r="F500" s="7">
        <v>95.0</v>
      </c>
      <c r="G500" s="7">
        <v>1.0</v>
      </c>
      <c r="H500" s="17"/>
      <c r="I500" s="7">
        <v>0.0</v>
      </c>
      <c r="J500" s="7">
        <v>1.0</v>
      </c>
    </row>
    <row r="501">
      <c r="A501" s="7" t="s">
        <v>26</v>
      </c>
      <c r="B501" s="7" t="s">
        <v>622</v>
      </c>
      <c r="C501" s="7" t="s">
        <v>636</v>
      </c>
      <c r="D501" s="7" t="s">
        <v>637</v>
      </c>
      <c r="E501" s="7" t="s">
        <v>640</v>
      </c>
      <c r="F501" s="7">
        <v>95.0</v>
      </c>
      <c r="G501" s="7">
        <v>1.0</v>
      </c>
      <c r="H501" s="17"/>
      <c r="I501" s="7">
        <v>0.0</v>
      </c>
      <c r="J501" s="7">
        <v>1.0</v>
      </c>
    </row>
    <row r="502">
      <c r="A502" s="7" t="s">
        <v>26</v>
      </c>
      <c r="B502" s="7" t="s">
        <v>622</v>
      </c>
      <c r="C502" s="7" t="s">
        <v>636</v>
      </c>
      <c r="D502" s="7" t="s">
        <v>637</v>
      </c>
      <c r="E502" s="7" t="s">
        <v>638</v>
      </c>
      <c r="F502" s="7">
        <v>98.0</v>
      </c>
      <c r="G502" s="7">
        <v>1.0</v>
      </c>
      <c r="H502" s="17"/>
      <c r="I502" s="7">
        <v>0.0</v>
      </c>
      <c r="J502" s="7">
        <v>1.0</v>
      </c>
    </row>
    <row r="503">
      <c r="A503" s="7" t="s">
        <v>26</v>
      </c>
      <c r="B503" s="7" t="s">
        <v>622</v>
      </c>
      <c r="C503" s="7" t="s">
        <v>636</v>
      </c>
      <c r="D503" s="7" t="s">
        <v>637</v>
      </c>
      <c r="E503" s="7" t="s">
        <v>638</v>
      </c>
      <c r="F503" s="7">
        <v>98.0</v>
      </c>
      <c r="G503" s="7">
        <v>1.0</v>
      </c>
      <c r="H503" s="17"/>
      <c r="I503" s="7">
        <v>0.0</v>
      </c>
      <c r="J503" s="7">
        <v>1.0</v>
      </c>
    </row>
    <row r="504">
      <c r="A504" s="7" t="s">
        <v>26</v>
      </c>
      <c r="B504" s="7" t="s">
        <v>622</v>
      </c>
      <c r="C504" s="7" t="s">
        <v>628</v>
      </c>
      <c r="D504" s="7" t="s">
        <v>110</v>
      </c>
      <c r="E504" s="7" t="s">
        <v>111</v>
      </c>
      <c r="F504" s="7">
        <v>100.0</v>
      </c>
      <c r="G504" s="7">
        <v>1.0</v>
      </c>
      <c r="H504" s="17"/>
      <c r="I504" s="7">
        <v>0.0</v>
      </c>
      <c r="J504" s="7">
        <v>1.0</v>
      </c>
    </row>
    <row r="505">
      <c r="A505" s="7" t="s">
        <v>26</v>
      </c>
      <c r="B505" s="7" t="s">
        <v>622</v>
      </c>
      <c r="C505" s="7" t="s">
        <v>628</v>
      </c>
      <c r="D505" s="7" t="s">
        <v>110</v>
      </c>
      <c r="E505" s="7" t="s">
        <v>111</v>
      </c>
      <c r="F505" s="7">
        <v>100.0</v>
      </c>
      <c r="G505" s="7">
        <v>1.0</v>
      </c>
      <c r="H505" s="17"/>
      <c r="I505" s="7">
        <v>0.0</v>
      </c>
      <c r="J505" s="7">
        <v>1.0</v>
      </c>
    </row>
    <row r="506">
      <c r="A506" s="7" t="s">
        <v>26</v>
      </c>
      <c r="B506" s="7" t="s">
        <v>622</v>
      </c>
      <c r="C506" s="105" t="s">
        <v>630</v>
      </c>
      <c r="D506" s="7" t="s">
        <v>632</v>
      </c>
      <c r="E506" s="7" t="s">
        <v>635</v>
      </c>
      <c r="F506" s="7">
        <v>94.0</v>
      </c>
      <c r="G506" s="7">
        <v>1.0</v>
      </c>
      <c r="H506" s="17"/>
      <c r="I506" s="7">
        <v>1.0</v>
      </c>
      <c r="J506" s="7">
        <v>1.0</v>
      </c>
    </row>
    <row r="507">
      <c r="A507" s="7" t="s">
        <v>26</v>
      </c>
      <c r="B507" s="7" t="s">
        <v>622</v>
      </c>
      <c r="C507" s="105" t="s">
        <v>630</v>
      </c>
      <c r="D507" s="7" t="s">
        <v>632</v>
      </c>
      <c r="E507" s="7" t="s">
        <v>635</v>
      </c>
      <c r="F507" s="7">
        <v>94.0</v>
      </c>
      <c r="G507" s="7">
        <v>1.0</v>
      </c>
      <c r="H507" s="17"/>
      <c r="I507" s="7">
        <v>1.0</v>
      </c>
      <c r="J507" s="7">
        <v>1.0</v>
      </c>
    </row>
    <row r="508">
      <c r="A508" s="7" t="s">
        <v>26</v>
      </c>
      <c r="B508" s="7" t="s">
        <v>622</v>
      </c>
      <c r="C508" s="105" t="s">
        <v>630</v>
      </c>
      <c r="D508" s="7" t="s">
        <v>632</v>
      </c>
      <c r="E508" s="7" t="s">
        <v>633</v>
      </c>
      <c r="F508" s="7">
        <v>80.0</v>
      </c>
      <c r="G508" s="7">
        <v>1.0</v>
      </c>
      <c r="H508" s="17"/>
      <c r="I508" s="7">
        <v>1.0</v>
      </c>
      <c r="J508" s="7">
        <v>3.0</v>
      </c>
    </row>
    <row r="509">
      <c r="A509" s="7" t="s">
        <v>26</v>
      </c>
      <c r="B509" s="7" t="s">
        <v>622</v>
      </c>
      <c r="C509" s="7" t="s">
        <v>816</v>
      </c>
      <c r="D509" s="7" t="s">
        <v>869</v>
      </c>
      <c r="E509" s="7" t="s">
        <v>1020</v>
      </c>
      <c r="F509" s="7">
        <v>94.0</v>
      </c>
      <c r="G509" s="7">
        <v>1.0</v>
      </c>
      <c r="H509" s="17"/>
      <c r="I509" s="7">
        <v>0.0</v>
      </c>
      <c r="J509" s="7">
        <v>1.0</v>
      </c>
    </row>
    <row r="510">
      <c r="A510" s="7" t="s">
        <v>26</v>
      </c>
      <c r="B510" s="7" t="s">
        <v>622</v>
      </c>
      <c r="C510" s="7" t="s">
        <v>628</v>
      </c>
      <c r="D510" s="7" t="s">
        <v>629</v>
      </c>
      <c r="E510" s="7" t="s">
        <v>104</v>
      </c>
      <c r="F510" s="7">
        <v>73.0</v>
      </c>
      <c r="G510" s="7">
        <v>1.0</v>
      </c>
      <c r="H510" s="17"/>
      <c r="I510" s="7">
        <v>9.0</v>
      </c>
      <c r="J510" s="7">
        <v>5.0</v>
      </c>
    </row>
    <row r="511">
      <c r="A511" s="7" t="s">
        <v>26</v>
      </c>
      <c r="B511" s="7" t="s">
        <v>702</v>
      </c>
      <c r="C511" s="7" t="s">
        <v>703</v>
      </c>
      <c r="D511" s="7" t="s">
        <v>959</v>
      </c>
      <c r="E511" s="7" t="s">
        <v>960</v>
      </c>
      <c r="F511" s="7">
        <v>100.0</v>
      </c>
      <c r="G511" s="7">
        <v>1.0</v>
      </c>
      <c r="H511" s="17"/>
      <c r="I511" s="7">
        <v>0.0</v>
      </c>
      <c r="J511" s="7">
        <v>1.0</v>
      </c>
    </row>
    <row r="512">
      <c r="A512" s="7" t="s">
        <v>26</v>
      </c>
      <c r="B512" s="7" t="s">
        <v>702</v>
      </c>
      <c r="C512" s="7" t="s">
        <v>703</v>
      </c>
      <c r="D512" s="7" t="s">
        <v>957</v>
      </c>
      <c r="E512" s="7" t="s">
        <v>958</v>
      </c>
      <c r="F512" s="7">
        <v>100.0</v>
      </c>
      <c r="G512" s="7">
        <v>1.0</v>
      </c>
      <c r="H512" s="17"/>
      <c r="I512" s="7">
        <v>0.0</v>
      </c>
      <c r="J512" s="7">
        <v>1.0</v>
      </c>
    </row>
    <row r="513">
      <c r="A513" s="7" t="s">
        <v>26</v>
      </c>
      <c r="B513" s="7" t="s">
        <v>702</v>
      </c>
      <c r="C513" s="7" t="s">
        <v>703</v>
      </c>
      <c r="D513" s="7" t="s">
        <v>956</v>
      </c>
      <c r="E513" s="7" t="s">
        <v>823</v>
      </c>
      <c r="F513" s="7">
        <v>100.0</v>
      </c>
      <c r="G513" s="7">
        <v>1.0</v>
      </c>
      <c r="H513" s="17"/>
      <c r="I513" s="7">
        <v>0.0</v>
      </c>
      <c r="J513" s="7">
        <v>1.0</v>
      </c>
    </row>
    <row r="514">
      <c r="A514" s="7" t="s">
        <v>26</v>
      </c>
      <c r="B514" s="7" t="s">
        <v>702</v>
      </c>
      <c r="C514" s="7" t="s">
        <v>703</v>
      </c>
      <c r="D514" s="7" t="s">
        <v>954</v>
      </c>
      <c r="E514" s="7" t="s">
        <v>955</v>
      </c>
      <c r="F514" s="7">
        <v>100.0</v>
      </c>
      <c r="G514" s="7">
        <v>1.0</v>
      </c>
      <c r="H514" s="17"/>
      <c r="I514" s="7">
        <v>0.0</v>
      </c>
      <c r="J514" s="7">
        <v>1.0</v>
      </c>
    </row>
    <row r="515">
      <c r="A515" s="7" t="s">
        <v>26</v>
      </c>
      <c r="B515" s="7" t="s">
        <v>702</v>
      </c>
      <c r="C515" s="7" t="s">
        <v>703</v>
      </c>
      <c r="D515" s="7" t="s">
        <v>724</v>
      </c>
      <c r="E515" s="7" t="s">
        <v>402</v>
      </c>
      <c r="F515" s="7">
        <v>100.0</v>
      </c>
      <c r="G515" s="7">
        <v>1.0</v>
      </c>
      <c r="H515" s="17"/>
      <c r="I515" s="7">
        <v>0.0</v>
      </c>
      <c r="J515" s="7">
        <v>1.0</v>
      </c>
    </row>
    <row r="516">
      <c r="A516" s="7" t="s">
        <v>26</v>
      </c>
      <c r="B516" s="7" t="s">
        <v>702</v>
      </c>
      <c r="C516" s="7" t="s">
        <v>703</v>
      </c>
      <c r="D516" s="7" t="s">
        <v>721</v>
      </c>
      <c r="E516" s="7" t="s">
        <v>722</v>
      </c>
      <c r="F516" s="7">
        <v>100.0</v>
      </c>
      <c r="G516" s="7">
        <v>1.0</v>
      </c>
      <c r="H516" s="17"/>
      <c r="I516" s="7">
        <v>0.0</v>
      </c>
      <c r="J516" s="7">
        <v>1.0</v>
      </c>
    </row>
    <row r="517">
      <c r="A517" s="7" t="s">
        <v>26</v>
      </c>
      <c r="B517" s="7" t="s">
        <v>702</v>
      </c>
      <c r="C517" s="7" t="s">
        <v>703</v>
      </c>
      <c r="D517" s="7" t="s">
        <v>719</v>
      </c>
      <c r="E517" s="7" t="s">
        <v>720</v>
      </c>
      <c r="F517" s="7">
        <v>100.0</v>
      </c>
      <c r="G517" s="7">
        <v>1.0</v>
      </c>
      <c r="H517" s="17"/>
      <c r="I517" s="7">
        <v>0.0</v>
      </c>
      <c r="J517" s="7">
        <v>1.0</v>
      </c>
    </row>
    <row r="518">
      <c r="A518" s="7" t="s">
        <v>26</v>
      </c>
      <c r="B518" s="7" t="s">
        <v>702</v>
      </c>
      <c r="C518" s="7" t="s">
        <v>703</v>
      </c>
      <c r="D518" s="7" t="s">
        <v>716</v>
      </c>
      <c r="E518" s="7" t="s">
        <v>718</v>
      </c>
      <c r="F518" s="7">
        <v>100.0</v>
      </c>
      <c r="G518" s="7">
        <v>1.0</v>
      </c>
      <c r="H518" s="17"/>
      <c r="I518" s="7">
        <v>0.0</v>
      </c>
      <c r="J518" s="7">
        <v>1.0</v>
      </c>
    </row>
    <row r="519">
      <c r="A519" s="7" t="s">
        <v>26</v>
      </c>
      <c r="B519" s="7" t="s">
        <v>702</v>
      </c>
      <c r="C519" s="7" t="s">
        <v>703</v>
      </c>
      <c r="D519" s="7" t="s">
        <v>704</v>
      </c>
      <c r="E519" s="7" t="s">
        <v>707</v>
      </c>
      <c r="F519" s="7">
        <v>100.0</v>
      </c>
      <c r="G519" s="7">
        <v>1.0</v>
      </c>
      <c r="H519" s="17"/>
      <c r="I519" s="7">
        <v>0.0</v>
      </c>
      <c r="J519" s="7">
        <v>1.0</v>
      </c>
    </row>
    <row r="520">
      <c r="A520" s="7" t="s">
        <v>26</v>
      </c>
      <c r="B520" s="7" t="s">
        <v>725</v>
      </c>
      <c r="C520" s="7" t="s">
        <v>739</v>
      </c>
      <c r="D520" s="7" t="s">
        <v>752</v>
      </c>
      <c r="E520" s="7" t="s">
        <v>961</v>
      </c>
      <c r="F520" s="7">
        <v>46.0</v>
      </c>
      <c r="G520" s="7">
        <v>13.0</v>
      </c>
      <c r="H520" s="17"/>
      <c r="I520" s="7">
        <v>14.0</v>
      </c>
      <c r="J520" s="7">
        <v>26.0</v>
      </c>
    </row>
    <row r="521">
      <c r="A521" s="7" t="s">
        <v>26</v>
      </c>
      <c r="B521" s="7" t="s">
        <v>725</v>
      </c>
      <c r="C521" s="7" t="s">
        <v>729</v>
      </c>
      <c r="D521" s="7" t="s">
        <v>730</v>
      </c>
      <c r="E521" s="7" t="s">
        <v>731</v>
      </c>
      <c r="F521" s="7">
        <v>55.0</v>
      </c>
      <c r="G521" s="7">
        <v>5.0</v>
      </c>
      <c r="H521" s="17"/>
      <c r="I521" s="7">
        <v>23.0</v>
      </c>
      <c r="J521" s="7">
        <v>12.0</v>
      </c>
    </row>
    <row r="522">
      <c r="A522" s="7" t="s">
        <v>26</v>
      </c>
      <c r="B522" s="7" t="s">
        <v>725</v>
      </c>
      <c r="C522" s="105" t="s">
        <v>969</v>
      </c>
      <c r="D522" s="7" t="s">
        <v>970</v>
      </c>
      <c r="E522" s="7" t="s">
        <v>971</v>
      </c>
      <c r="F522" s="7">
        <v>57.0</v>
      </c>
      <c r="G522" s="7">
        <v>3.0</v>
      </c>
      <c r="H522" s="17"/>
      <c r="I522" s="7">
        <v>6.0</v>
      </c>
      <c r="J522" s="7">
        <v>15.0</v>
      </c>
    </row>
    <row r="523">
      <c r="A523" s="7" t="s">
        <v>26</v>
      </c>
      <c r="B523" s="7" t="s">
        <v>725</v>
      </c>
      <c r="C523" s="7" t="s">
        <v>729</v>
      </c>
      <c r="D523" s="7" t="s">
        <v>735</v>
      </c>
      <c r="E523" s="7" t="s">
        <v>737</v>
      </c>
      <c r="F523" s="7">
        <v>59.0</v>
      </c>
      <c r="G523" s="7">
        <v>3.0</v>
      </c>
      <c r="H523" s="17"/>
      <c r="I523" s="7">
        <v>20.0</v>
      </c>
      <c r="J523" s="7">
        <v>8.0</v>
      </c>
    </row>
    <row r="524">
      <c r="A524" s="7" t="s">
        <v>26</v>
      </c>
      <c r="B524" s="7" t="s">
        <v>725</v>
      </c>
      <c r="C524" s="7" t="s">
        <v>966</v>
      </c>
      <c r="D524" s="7" t="s">
        <v>967</v>
      </c>
      <c r="E524" s="7" t="s">
        <v>968</v>
      </c>
      <c r="F524" s="7">
        <v>60.0</v>
      </c>
      <c r="G524" s="7">
        <v>3.0</v>
      </c>
      <c r="H524" s="17"/>
      <c r="I524" s="7">
        <v>11.0</v>
      </c>
      <c r="J524" s="7">
        <v>10.0</v>
      </c>
    </row>
    <row r="525">
      <c r="A525" s="7" t="s">
        <v>26</v>
      </c>
      <c r="B525" s="7" t="s">
        <v>725</v>
      </c>
      <c r="C525" s="7" t="s">
        <v>729</v>
      </c>
      <c r="D525" s="7" t="s">
        <v>735</v>
      </c>
      <c r="E525" s="7" t="s">
        <v>736</v>
      </c>
      <c r="F525" s="7">
        <v>65.0</v>
      </c>
      <c r="G525" s="7">
        <v>3.0</v>
      </c>
      <c r="H525" s="17"/>
      <c r="I525" s="7">
        <v>17.0</v>
      </c>
      <c r="J525" s="7">
        <v>5.0</v>
      </c>
    </row>
    <row r="526">
      <c r="A526" s="7" t="s">
        <v>26</v>
      </c>
      <c r="B526" s="7" t="s">
        <v>725</v>
      </c>
      <c r="C526" s="7" t="s">
        <v>739</v>
      </c>
      <c r="D526" s="7" t="s">
        <v>963</v>
      </c>
      <c r="E526" s="7" t="s">
        <v>965</v>
      </c>
      <c r="F526" s="7">
        <v>65.0</v>
      </c>
      <c r="G526" s="7">
        <v>3.0</v>
      </c>
      <c r="H526" s="17"/>
      <c r="I526" s="7">
        <v>9.0</v>
      </c>
      <c r="J526" s="7">
        <v>7.0</v>
      </c>
    </row>
    <row r="527">
      <c r="A527" s="7" t="s">
        <v>26</v>
      </c>
      <c r="B527" s="7" t="s">
        <v>725</v>
      </c>
      <c r="C527" s="7" t="s">
        <v>739</v>
      </c>
      <c r="D527" s="7" t="s">
        <v>963</v>
      </c>
      <c r="E527" s="7" t="s">
        <v>964</v>
      </c>
      <c r="F527" s="7">
        <v>65.0</v>
      </c>
      <c r="G527" s="7">
        <v>3.0</v>
      </c>
      <c r="H527" s="17"/>
      <c r="I527" s="7">
        <v>9.0</v>
      </c>
      <c r="J527" s="7">
        <v>7.0</v>
      </c>
    </row>
    <row r="528">
      <c r="A528" s="7" t="s">
        <v>26</v>
      </c>
      <c r="B528" s="7" t="s">
        <v>725</v>
      </c>
      <c r="C528" s="7" t="s">
        <v>739</v>
      </c>
      <c r="D528" s="7" t="s">
        <v>752</v>
      </c>
      <c r="E528" s="7" t="s">
        <v>962</v>
      </c>
      <c r="F528" s="7">
        <v>68.0</v>
      </c>
      <c r="G528" s="7">
        <v>3.0</v>
      </c>
      <c r="H528" s="17"/>
      <c r="I528" s="7">
        <v>10.0</v>
      </c>
      <c r="J528" s="7">
        <v>5.0</v>
      </c>
    </row>
    <row r="529">
      <c r="A529" s="7" t="s">
        <v>26</v>
      </c>
      <c r="B529" s="7" t="s">
        <v>725</v>
      </c>
      <c r="C529" s="7" t="s">
        <v>739</v>
      </c>
      <c r="D529" s="7" t="s">
        <v>752</v>
      </c>
      <c r="E529" s="7" t="s">
        <v>977</v>
      </c>
      <c r="F529" s="7">
        <v>69.0</v>
      </c>
      <c r="G529" s="7">
        <v>2.0</v>
      </c>
      <c r="H529" s="17"/>
      <c r="I529" s="7">
        <v>10.0</v>
      </c>
      <c r="J529" s="7">
        <v>5.0</v>
      </c>
    </row>
    <row r="530">
      <c r="A530" s="7" t="s">
        <v>26</v>
      </c>
      <c r="B530" s="7" t="s">
        <v>725</v>
      </c>
      <c r="C530" s="7" t="s">
        <v>972</v>
      </c>
      <c r="D530" s="7" t="s">
        <v>975</v>
      </c>
      <c r="E530" s="7" t="s">
        <v>976</v>
      </c>
      <c r="F530" s="7">
        <v>62.0</v>
      </c>
      <c r="G530" s="7">
        <v>2.0</v>
      </c>
      <c r="H530" s="17"/>
      <c r="I530" s="7">
        <v>9.0</v>
      </c>
      <c r="J530" s="7">
        <v>8.0</v>
      </c>
    </row>
    <row r="531">
      <c r="A531" s="7" t="s">
        <v>26</v>
      </c>
      <c r="B531" s="7" t="s">
        <v>725</v>
      </c>
      <c r="C531" s="7" t="s">
        <v>972</v>
      </c>
      <c r="D531" s="7" t="s">
        <v>973</v>
      </c>
      <c r="E531" s="7" t="s">
        <v>974</v>
      </c>
      <c r="F531" s="7">
        <v>62.0</v>
      </c>
      <c r="G531" s="7">
        <v>2.0</v>
      </c>
      <c r="H531" s="17"/>
      <c r="I531" s="7">
        <v>9.0</v>
      </c>
      <c r="J531" s="7">
        <v>8.0</v>
      </c>
    </row>
    <row r="532">
      <c r="A532" s="7" t="s">
        <v>26</v>
      </c>
      <c r="B532" s="7" t="s">
        <v>725</v>
      </c>
      <c r="C532" s="7" t="s">
        <v>972</v>
      </c>
      <c r="D532" s="7" t="s">
        <v>973</v>
      </c>
      <c r="E532" s="7" t="s">
        <v>790</v>
      </c>
      <c r="F532" s="7">
        <v>47.0</v>
      </c>
      <c r="G532" s="7">
        <v>1.0</v>
      </c>
      <c r="H532" s="17"/>
      <c r="I532" s="7">
        <v>8.0</v>
      </c>
      <c r="J532" s="7">
        <v>33.0</v>
      </c>
    </row>
    <row r="533">
      <c r="A533" s="7" t="s">
        <v>26</v>
      </c>
      <c r="B533" s="7" t="s">
        <v>725</v>
      </c>
      <c r="C533" s="7" t="s">
        <v>972</v>
      </c>
      <c r="D533" s="7" t="s">
        <v>975</v>
      </c>
      <c r="E533" s="7" t="s">
        <v>790</v>
      </c>
      <c r="F533" s="7">
        <v>47.0</v>
      </c>
      <c r="G533" s="7">
        <v>1.0</v>
      </c>
      <c r="H533" s="17"/>
      <c r="I533" s="7">
        <v>9.0</v>
      </c>
      <c r="J533" s="7">
        <v>31.0</v>
      </c>
    </row>
    <row r="534">
      <c r="A534" s="7" t="s">
        <v>26</v>
      </c>
      <c r="B534" s="7" t="s">
        <v>725</v>
      </c>
      <c r="C534" s="7" t="s">
        <v>729</v>
      </c>
      <c r="D534" s="7" t="s">
        <v>730</v>
      </c>
      <c r="E534" s="7" t="s">
        <v>790</v>
      </c>
      <c r="F534" s="7">
        <v>92.0</v>
      </c>
      <c r="G534" s="7">
        <v>1.0</v>
      </c>
      <c r="H534" s="17"/>
      <c r="I534" s="7">
        <v>3.0</v>
      </c>
      <c r="J534" s="7">
        <v>1.0</v>
      </c>
    </row>
    <row r="535">
      <c r="A535" s="7" t="s">
        <v>26</v>
      </c>
      <c r="B535" s="7" t="s">
        <v>725</v>
      </c>
      <c r="C535" s="7" t="s">
        <v>729</v>
      </c>
      <c r="D535" s="7" t="s">
        <v>735</v>
      </c>
      <c r="E535" s="7" t="s">
        <v>790</v>
      </c>
      <c r="F535" s="7">
        <v>77.0</v>
      </c>
      <c r="G535" s="7">
        <v>1.0</v>
      </c>
      <c r="H535" s="17"/>
      <c r="I535" s="7">
        <v>5.0</v>
      </c>
      <c r="J535" s="7">
        <v>3.0</v>
      </c>
    </row>
    <row r="536">
      <c r="A536" s="7" t="s">
        <v>26</v>
      </c>
      <c r="B536" s="7" t="s">
        <v>725</v>
      </c>
      <c r="C536" s="7" t="s">
        <v>729</v>
      </c>
      <c r="D536" s="7" t="s">
        <v>986</v>
      </c>
      <c r="E536" s="7" t="s">
        <v>790</v>
      </c>
      <c r="F536" s="7">
        <v>77.0</v>
      </c>
      <c r="G536" s="7">
        <v>1.0</v>
      </c>
      <c r="H536" s="17"/>
      <c r="I536" s="7">
        <v>5.0</v>
      </c>
      <c r="J536" s="7">
        <v>3.0</v>
      </c>
    </row>
    <row r="537">
      <c r="A537" s="7" t="s">
        <v>26</v>
      </c>
      <c r="B537" s="7" t="s">
        <v>725</v>
      </c>
      <c r="C537" s="105" t="s">
        <v>969</v>
      </c>
      <c r="D537" s="7" t="s">
        <v>970</v>
      </c>
      <c r="E537" s="7" t="s">
        <v>790</v>
      </c>
      <c r="F537" s="7">
        <v>70.0</v>
      </c>
      <c r="G537" s="7">
        <v>1.0</v>
      </c>
      <c r="H537" s="17"/>
      <c r="I537" s="7">
        <v>1.0</v>
      </c>
      <c r="J537" s="7">
        <v>6.0</v>
      </c>
    </row>
    <row r="538">
      <c r="A538" s="7" t="s">
        <v>26</v>
      </c>
      <c r="B538" s="7" t="s">
        <v>725</v>
      </c>
      <c r="C538" s="7" t="s">
        <v>739</v>
      </c>
      <c r="D538" s="7" t="s">
        <v>740</v>
      </c>
      <c r="E538" s="7" t="s">
        <v>790</v>
      </c>
      <c r="F538" s="7">
        <v>94.0</v>
      </c>
      <c r="G538" s="7">
        <v>1.0</v>
      </c>
      <c r="H538" s="17"/>
      <c r="I538" s="7">
        <v>3.0</v>
      </c>
      <c r="J538" s="7">
        <v>1.0</v>
      </c>
    </row>
    <row r="539">
      <c r="A539" s="7" t="s">
        <v>26</v>
      </c>
      <c r="B539" s="7" t="s">
        <v>725</v>
      </c>
      <c r="C539" s="7" t="s">
        <v>739</v>
      </c>
      <c r="D539" s="7" t="s">
        <v>748</v>
      </c>
      <c r="E539" s="7" t="s">
        <v>790</v>
      </c>
      <c r="F539" s="7">
        <v>94.0</v>
      </c>
      <c r="G539" s="7">
        <v>1.0</v>
      </c>
      <c r="H539" s="17"/>
      <c r="I539" s="7">
        <v>3.0</v>
      </c>
      <c r="J539" s="7">
        <v>1.0</v>
      </c>
    </row>
    <row r="540">
      <c r="A540" s="7" t="s">
        <v>26</v>
      </c>
      <c r="B540" s="7" t="s">
        <v>725</v>
      </c>
      <c r="C540" s="7" t="s">
        <v>739</v>
      </c>
      <c r="D540" s="7" t="s">
        <v>752</v>
      </c>
      <c r="E540" s="7" t="s">
        <v>790</v>
      </c>
      <c r="F540" s="7">
        <v>94.0</v>
      </c>
      <c r="G540" s="7">
        <v>1.0</v>
      </c>
      <c r="H540" s="17"/>
      <c r="I540" s="7">
        <v>3.0</v>
      </c>
      <c r="J540" s="7">
        <v>1.0</v>
      </c>
    </row>
    <row r="541">
      <c r="A541" s="7" t="s">
        <v>26</v>
      </c>
      <c r="B541" s="7" t="s">
        <v>725</v>
      </c>
      <c r="C541" s="7" t="s">
        <v>739</v>
      </c>
      <c r="D541" s="7" t="s">
        <v>963</v>
      </c>
      <c r="E541" s="7" t="s">
        <v>790</v>
      </c>
      <c r="F541" s="7">
        <v>94.0</v>
      </c>
      <c r="G541" s="7">
        <v>1.0</v>
      </c>
      <c r="H541" s="17"/>
      <c r="I541" s="7">
        <v>3.0</v>
      </c>
      <c r="J541" s="7">
        <v>1.0</v>
      </c>
    </row>
    <row r="542">
      <c r="A542" s="7" t="s">
        <v>26</v>
      </c>
      <c r="B542" s="7" t="s">
        <v>725</v>
      </c>
      <c r="C542" s="7" t="s">
        <v>966</v>
      </c>
      <c r="D542" s="7" t="s">
        <v>967</v>
      </c>
      <c r="E542" s="7" t="s">
        <v>790</v>
      </c>
      <c r="F542" s="7">
        <v>75.0</v>
      </c>
      <c r="G542" s="7">
        <v>1.0</v>
      </c>
      <c r="H542" s="17"/>
      <c r="I542" s="7">
        <v>6.0</v>
      </c>
      <c r="J542" s="7">
        <v>2.0</v>
      </c>
    </row>
    <row r="543">
      <c r="A543" s="7" t="s">
        <v>26</v>
      </c>
      <c r="B543" s="7" t="s">
        <v>725</v>
      </c>
      <c r="C543" s="7" t="s">
        <v>972</v>
      </c>
      <c r="D543" s="7" t="s">
        <v>975</v>
      </c>
      <c r="E543" s="7" t="s">
        <v>1000</v>
      </c>
      <c r="F543" s="7">
        <v>100.0</v>
      </c>
      <c r="G543" s="7">
        <v>1.0</v>
      </c>
      <c r="H543" s="17"/>
      <c r="I543" s="7">
        <v>0.0</v>
      </c>
      <c r="J543" s="7">
        <v>1.0</v>
      </c>
    </row>
    <row r="544">
      <c r="A544" s="7" t="s">
        <v>26</v>
      </c>
      <c r="B544" s="7" t="s">
        <v>725</v>
      </c>
      <c r="C544" s="7" t="s">
        <v>729</v>
      </c>
      <c r="D544" s="7" t="s">
        <v>735</v>
      </c>
      <c r="E544" s="7" t="s">
        <v>998</v>
      </c>
      <c r="F544" s="7">
        <v>72.0</v>
      </c>
      <c r="G544" s="7">
        <v>1.0</v>
      </c>
      <c r="H544" s="17"/>
      <c r="I544" s="7">
        <v>7.0</v>
      </c>
      <c r="J544" s="7">
        <v>3.0</v>
      </c>
    </row>
    <row r="545">
      <c r="A545" s="7" t="s">
        <v>26</v>
      </c>
      <c r="B545" s="7" t="s">
        <v>725</v>
      </c>
      <c r="C545" s="7" t="s">
        <v>739</v>
      </c>
      <c r="D545" s="7" t="s">
        <v>748</v>
      </c>
      <c r="E545" s="7" t="s">
        <v>771</v>
      </c>
      <c r="F545" s="7">
        <v>75.0</v>
      </c>
      <c r="G545" s="7">
        <v>1.0</v>
      </c>
      <c r="H545" s="17"/>
      <c r="I545" s="7">
        <v>4.0</v>
      </c>
      <c r="J545" s="7">
        <v>2.0</v>
      </c>
    </row>
    <row r="546">
      <c r="A546" s="7" t="s">
        <v>26</v>
      </c>
      <c r="B546" s="7" t="s">
        <v>725</v>
      </c>
      <c r="C546" s="105" t="s">
        <v>969</v>
      </c>
      <c r="D546" s="7" t="s">
        <v>970</v>
      </c>
      <c r="E546" s="7" t="s">
        <v>997</v>
      </c>
      <c r="F546" s="7">
        <v>100.0</v>
      </c>
      <c r="G546" s="7">
        <v>1.0</v>
      </c>
      <c r="H546" s="17"/>
      <c r="I546" s="7">
        <v>0.0</v>
      </c>
      <c r="J546" s="7">
        <v>1.0</v>
      </c>
    </row>
    <row r="547">
      <c r="A547" s="7" t="s">
        <v>26</v>
      </c>
      <c r="B547" s="7" t="s">
        <v>725</v>
      </c>
      <c r="C547" s="7" t="s">
        <v>972</v>
      </c>
      <c r="D547" s="7" t="s">
        <v>973</v>
      </c>
      <c r="E547" s="7" t="s">
        <v>996</v>
      </c>
      <c r="F547" s="7">
        <v>100.0</v>
      </c>
      <c r="G547" s="7">
        <v>1.0</v>
      </c>
      <c r="H547" s="17"/>
      <c r="I547" s="7">
        <v>0.0</v>
      </c>
      <c r="J547" s="7">
        <v>1.0</v>
      </c>
    </row>
    <row r="548">
      <c r="A548" s="7" t="s">
        <v>26</v>
      </c>
      <c r="B548" s="7" t="s">
        <v>725</v>
      </c>
      <c r="C548" s="7" t="s">
        <v>739</v>
      </c>
      <c r="D548" s="7" t="s">
        <v>963</v>
      </c>
      <c r="E548" s="7" t="s">
        <v>995</v>
      </c>
      <c r="F548" s="7">
        <v>100.0</v>
      </c>
      <c r="G548" s="7">
        <v>1.0</v>
      </c>
      <c r="H548" s="17"/>
      <c r="I548" s="7">
        <v>0.0</v>
      </c>
      <c r="J548" s="7">
        <v>1.0</v>
      </c>
    </row>
    <row r="549">
      <c r="A549" s="7" t="s">
        <v>26</v>
      </c>
      <c r="B549" s="7" t="s">
        <v>725</v>
      </c>
      <c r="C549" s="7" t="s">
        <v>729</v>
      </c>
      <c r="D549" s="7" t="s">
        <v>986</v>
      </c>
      <c r="E549" s="7" t="s">
        <v>994</v>
      </c>
      <c r="F549" s="7">
        <v>76.0</v>
      </c>
      <c r="G549" s="7">
        <v>1.0</v>
      </c>
      <c r="H549" s="17"/>
      <c r="I549" s="7">
        <v>3.0</v>
      </c>
      <c r="J549" s="7">
        <v>2.0</v>
      </c>
    </row>
    <row r="550">
      <c r="A550" s="7" t="s">
        <v>26</v>
      </c>
      <c r="B550" s="7" t="s">
        <v>725</v>
      </c>
      <c r="C550" s="7" t="s">
        <v>739</v>
      </c>
      <c r="D550" s="7" t="s">
        <v>752</v>
      </c>
      <c r="E550" s="7" t="s">
        <v>764</v>
      </c>
      <c r="F550" s="7">
        <v>100.0</v>
      </c>
      <c r="G550" s="7">
        <v>1.0</v>
      </c>
      <c r="H550" s="17"/>
      <c r="I550" s="7">
        <v>0.0</v>
      </c>
      <c r="J550" s="7">
        <v>1.0</v>
      </c>
    </row>
    <row r="551">
      <c r="A551" s="7" t="s">
        <v>26</v>
      </c>
      <c r="B551" s="7" t="s">
        <v>725</v>
      </c>
      <c r="C551" s="7" t="s">
        <v>966</v>
      </c>
      <c r="D551" s="7" t="s">
        <v>967</v>
      </c>
      <c r="E551" s="7" t="s">
        <v>992</v>
      </c>
      <c r="F551" s="7">
        <v>66.0</v>
      </c>
      <c r="G551" s="7">
        <v>1.0</v>
      </c>
      <c r="H551" s="17"/>
      <c r="I551" s="7">
        <v>3.0</v>
      </c>
      <c r="J551" s="7">
        <v>4.0</v>
      </c>
    </row>
    <row r="552">
      <c r="A552" s="7" t="s">
        <v>26</v>
      </c>
      <c r="B552" s="7" t="s">
        <v>725</v>
      </c>
      <c r="C552" s="7" t="s">
        <v>729</v>
      </c>
      <c r="D552" s="7" t="s">
        <v>735</v>
      </c>
      <c r="E552" s="7" t="s">
        <v>991</v>
      </c>
      <c r="F552" s="7">
        <v>63.0</v>
      </c>
      <c r="G552" s="7">
        <v>1.0</v>
      </c>
      <c r="H552" s="17"/>
      <c r="I552" s="7">
        <v>11.0</v>
      </c>
      <c r="J552" s="7">
        <v>7.0</v>
      </c>
    </row>
    <row r="553">
      <c r="A553" s="7" t="s">
        <v>26</v>
      </c>
      <c r="B553" s="7" t="s">
        <v>725</v>
      </c>
      <c r="C553" s="7" t="s">
        <v>966</v>
      </c>
      <c r="D553" s="7" t="s">
        <v>967</v>
      </c>
      <c r="E553" s="7" t="s">
        <v>990</v>
      </c>
      <c r="F553" s="7">
        <v>75.0</v>
      </c>
      <c r="G553" s="7">
        <v>1.0</v>
      </c>
      <c r="H553" s="17"/>
      <c r="I553" s="7">
        <v>5.0</v>
      </c>
      <c r="J553" s="7">
        <v>3.0</v>
      </c>
    </row>
    <row r="554">
      <c r="A554" s="7" t="s">
        <v>26</v>
      </c>
      <c r="B554" s="7" t="s">
        <v>725</v>
      </c>
      <c r="C554" s="7" t="s">
        <v>966</v>
      </c>
      <c r="D554" s="7" t="s">
        <v>967</v>
      </c>
      <c r="E554" s="7" t="s">
        <v>989</v>
      </c>
      <c r="F554" s="7">
        <v>71.0</v>
      </c>
      <c r="G554" s="7">
        <v>1.0</v>
      </c>
      <c r="H554" s="17"/>
      <c r="I554" s="7">
        <v>9.0</v>
      </c>
      <c r="J554" s="7">
        <v>4.0</v>
      </c>
    </row>
    <row r="555">
      <c r="A555" s="7" t="s">
        <v>26</v>
      </c>
      <c r="B555" s="7" t="s">
        <v>725</v>
      </c>
      <c r="C555" s="7" t="s">
        <v>729</v>
      </c>
      <c r="D555" s="7" t="s">
        <v>735</v>
      </c>
      <c r="E555" s="7" t="s">
        <v>763</v>
      </c>
      <c r="F555" s="7">
        <v>69.0</v>
      </c>
      <c r="G555" s="7">
        <v>1.0</v>
      </c>
      <c r="H555" s="17"/>
      <c r="I555" s="7">
        <v>5.0</v>
      </c>
      <c r="J555" s="7">
        <v>3.0</v>
      </c>
    </row>
    <row r="556">
      <c r="A556" s="7" t="s">
        <v>26</v>
      </c>
      <c r="B556" s="7" t="s">
        <v>725</v>
      </c>
      <c r="C556" s="7" t="s">
        <v>729</v>
      </c>
      <c r="D556" s="7" t="s">
        <v>986</v>
      </c>
      <c r="E556" s="7" t="s">
        <v>988</v>
      </c>
      <c r="F556" s="7">
        <v>66.0</v>
      </c>
      <c r="G556" s="7">
        <v>1.0</v>
      </c>
      <c r="H556" s="17"/>
      <c r="I556" s="7">
        <v>8.0</v>
      </c>
      <c r="J556" s="7">
        <v>6.0</v>
      </c>
    </row>
    <row r="557">
      <c r="A557" s="7" t="s">
        <v>26</v>
      </c>
      <c r="B557" s="7" t="s">
        <v>725</v>
      </c>
      <c r="C557" s="7" t="s">
        <v>729</v>
      </c>
      <c r="D557" s="7" t="s">
        <v>986</v>
      </c>
      <c r="E557" s="7" t="s">
        <v>987</v>
      </c>
      <c r="F557" s="7">
        <v>66.0</v>
      </c>
      <c r="G557" s="7">
        <v>1.0</v>
      </c>
      <c r="H557" s="17"/>
      <c r="I557" s="7">
        <v>8.0</v>
      </c>
      <c r="J557" s="7">
        <v>6.0</v>
      </c>
    </row>
    <row r="558">
      <c r="A558" s="7" t="s">
        <v>26</v>
      </c>
      <c r="B558" s="7" t="s">
        <v>725</v>
      </c>
      <c r="C558" s="7" t="s">
        <v>739</v>
      </c>
      <c r="D558" s="7" t="s">
        <v>963</v>
      </c>
      <c r="E558" s="7" t="s">
        <v>985</v>
      </c>
      <c r="F558" s="7">
        <v>69.0</v>
      </c>
      <c r="G558" s="7">
        <v>1.0</v>
      </c>
      <c r="H558" s="17"/>
      <c r="I558" s="7">
        <v>7.0</v>
      </c>
      <c r="J558" s="7">
        <v>6.0</v>
      </c>
    </row>
    <row r="559">
      <c r="A559" s="7" t="s">
        <v>26</v>
      </c>
      <c r="B559" s="7" t="s">
        <v>725</v>
      </c>
      <c r="C559" s="7" t="s">
        <v>739</v>
      </c>
      <c r="D559" s="7" t="s">
        <v>752</v>
      </c>
      <c r="E559" s="7" t="s">
        <v>755</v>
      </c>
      <c r="F559" s="7">
        <v>71.0</v>
      </c>
      <c r="G559" s="7">
        <v>1.0</v>
      </c>
      <c r="H559" s="17"/>
      <c r="I559" s="7">
        <v>7.0</v>
      </c>
      <c r="J559" s="7">
        <v>5.0</v>
      </c>
    </row>
    <row r="560">
      <c r="A560" s="7" t="s">
        <v>26</v>
      </c>
      <c r="B560" s="7" t="s">
        <v>725</v>
      </c>
      <c r="C560" s="7" t="s">
        <v>739</v>
      </c>
      <c r="D560" s="7" t="s">
        <v>752</v>
      </c>
      <c r="E560" s="7" t="s">
        <v>983</v>
      </c>
      <c r="F560" s="7">
        <v>73.0</v>
      </c>
      <c r="G560" s="7">
        <v>1.0</v>
      </c>
      <c r="H560" s="17"/>
      <c r="I560" s="7">
        <v>7.0</v>
      </c>
      <c r="J560" s="7">
        <v>4.0</v>
      </c>
    </row>
    <row r="561">
      <c r="A561" s="7" t="s">
        <v>26</v>
      </c>
      <c r="B561" s="7" t="s">
        <v>725</v>
      </c>
      <c r="C561" s="7" t="s">
        <v>739</v>
      </c>
      <c r="D561" s="7" t="s">
        <v>752</v>
      </c>
      <c r="E561" s="7" t="s">
        <v>982</v>
      </c>
      <c r="F561" s="7">
        <v>74.0</v>
      </c>
      <c r="G561" s="7">
        <v>1.0</v>
      </c>
      <c r="H561" s="17"/>
      <c r="I561" s="7">
        <v>5.0</v>
      </c>
      <c r="J561" s="7">
        <v>4.0</v>
      </c>
    </row>
    <row r="562">
      <c r="A562" s="7" t="s">
        <v>26</v>
      </c>
      <c r="B562" s="7" t="s">
        <v>725</v>
      </c>
      <c r="C562" s="7" t="s">
        <v>729</v>
      </c>
      <c r="D562" s="7" t="s">
        <v>978</v>
      </c>
      <c r="E562" s="7" t="s">
        <v>980</v>
      </c>
      <c r="F562" s="7">
        <v>100.0</v>
      </c>
      <c r="G562" s="7">
        <v>1.0</v>
      </c>
      <c r="H562" s="17"/>
      <c r="I562" s="7">
        <v>1.0</v>
      </c>
      <c r="J562" s="7">
        <v>0.0</v>
      </c>
    </row>
    <row r="563">
      <c r="A563" s="7" t="s">
        <v>26</v>
      </c>
      <c r="B563" s="7" t="s">
        <v>725</v>
      </c>
      <c r="C563" s="7" t="s">
        <v>739</v>
      </c>
      <c r="D563" s="7" t="s">
        <v>748</v>
      </c>
      <c r="E563" s="7" t="s">
        <v>751</v>
      </c>
      <c r="F563" s="7">
        <v>82.0</v>
      </c>
      <c r="G563" s="7">
        <v>1.0</v>
      </c>
      <c r="H563" s="17"/>
      <c r="I563" s="7">
        <v>6.0</v>
      </c>
      <c r="J563" s="7">
        <v>2.0</v>
      </c>
    </row>
    <row r="564">
      <c r="A564" s="7" t="s">
        <v>26</v>
      </c>
      <c r="B564" s="7" t="s">
        <v>725</v>
      </c>
      <c r="C564" s="7" t="s">
        <v>739</v>
      </c>
      <c r="D564" s="7" t="s">
        <v>748</v>
      </c>
      <c r="E564" s="7" t="s">
        <v>749</v>
      </c>
      <c r="F564" s="7">
        <v>100.0</v>
      </c>
      <c r="G564" s="7">
        <v>1.0</v>
      </c>
      <c r="H564" s="17"/>
      <c r="I564" s="7">
        <v>0.0</v>
      </c>
      <c r="J564" s="7">
        <v>1.0</v>
      </c>
    </row>
    <row r="565">
      <c r="A565" s="7" t="s">
        <v>26</v>
      </c>
      <c r="B565" s="7" t="s">
        <v>725</v>
      </c>
      <c r="C565" s="7" t="s">
        <v>729</v>
      </c>
      <c r="D565" s="7" t="s">
        <v>978</v>
      </c>
      <c r="E565" s="7" t="s">
        <v>979</v>
      </c>
      <c r="F565" s="7">
        <v>100.0</v>
      </c>
      <c r="G565" s="7">
        <v>1.0</v>
      </c>
      <c r="H565" s="17"/>
      <c r="I565" s="7">
        <v>0.0</v>
      </c>
      <c r="J565" s="7">
        <v>1.0</v>
      </c>
    </row>
    <row r="566">
      <c r="A566" s="7" t="s">
        <v>26</v>
      </c>
      <c r="B566" s="7" t="s">
        <v>725</v>
      </c>
      <c r="C566" s="7" t="s">
        <v>739</v>
      </c>
      <c r="D566" s="7" t="s">
        <v>740</v>
      </c>
      <c r="E566" s="7" t="s">
        <v>741</v>
      </c>
      <c r="F566" s="7">
        <v>100.0</v>
      </c>
      <c r="G566" s="7">
        <v>1.0</v>
      </c>
      <c r="H566" s="17"/>
      <c r="I566" s="7">
        <v>0.0</v>
      </c>
      <c r="J566" s="7">
        <v>1.0</v>
      </c>
    </row>
    <row r="567">
      <c r="A567" s="7" t="s">
        <v>26</v>
      </c>
      <c r="B567" s="7" t="s">
        <v>725</v>
      </c>
      <c r="C567" s="7" t="s">
        <v>729</v>
      </c>
      <c r="D567" s="7" t="s">
        <v>730</v>
      </c>
      <c r="E567" s="7" t="s">
        <v>738</v>
      </c>
      <c r="F567" s="7">
        <v>100.0</v>
      </c>
      <c r="G567" s="7">
        <v>1.0</v>
      </c>
      <c r="H567" s="17"/>
      <c r="I567" s="7">
        <v>0.0</v>
      </c>
      <c r="J567" s="7">
        <v>1.0</v>
      </c>
    </row>
    <row r="568">
      <c r="A568" s="7" t="s">
        <v>26</v>
      </c>
      <c r="B568" s="7" t="s">
        <v>799</v>
      </c>
      <c r="C568" s="7" t="s">
        <v>800</v>
      </c>
      <c r="D568" s="7" t="s">
        <v>801</v>
      </c>
      <c r="E568" s="7" t="s">
        <v>802</v>
      </c>
      <c r="F568" s="7">
        <v>84.0</v>
      </c>
      <c r="G568" s="7">
        <v>2.0</v>
      </c>
      <c r="H568" s="17"/>
      <c r="I568" s="7">
        <v>2.0</v>
      </c>
      <c r="J568" s="7">
        <v>2.0</v>
      </c>
    </row>
    <row r="569">
      <c r="A569" s="7" t="s">
        <v>26</v>
      </c>
      <c r="B569" s="7" t="s">
        <v>799</v>
      </c>
      <c r="C569" s="7" t="s">
        <v>800</v>
      </c>
      <c r="D569" s="7" t="s">
        <v>803</v>
      </c>
      <c r="E569" s="7" t="s">
        <v>810</v>
      </c>
      <c r="F569" s="7">
        <v>87.0</v>
      </c>
      <c r="G569" s="7">
        <v>1.0</v>
      </c>
      <c r="H569" s="17"/>
      <c r="I569" s="7">
        <v>1.0</v>
      </c>
      <c r="J569" s="7">
        <v>2.0</v>
      </c>
    </row>
  </sheetData>
  <hyperlinks>
    <hyperlink r:id="rId1" ref="C289"/>
    <hyperlink r:id="rId2" ref="C290"/>
    <hyperlink r:id="rId3" ref="C292"/>
    <hyperlink r:id="rId4" ref="C298"/>
    <hyperlink r:id="rId5" ref="C299"/>
    <hyperlink r:id="rId6" ref="C300"/>
    <hyperlink r:id="rId7" ref="C301"/>
    <hyperlink r:id="rId8" ref="C304"/>
    <hyperlink r:id="rId9" ref="C305"/>
    <hyperlink r:id="rId10" ref="C306"/>
    <hyperlink r:id="rId11" ref="C307"/>
    <hyperlink r:id="rId12" ref="C308"/>
    <hyperlink r:id="rId13" ref="C309"/>
    <hyperlink r:id="rId14" ref="C310"/>
    <hyperlink r:id="rId15" ref="C311"/>
    <hyperlink r:id="rId16" ref="C312"/>
    <hyperlink r:id="rId17" ref="C313"/>
    <hyperlink r:id="rId18" ref="C314"/>
    <hyperlink r:id="rId19" ref="C315"/>
    <hyperlink r:id="rId20" ref="C322"/>
    <hyperlink r:id="rId21" ref="C323"/>
    <hyperlink r:id="rId22" ref="C326"/>
    <hyperlink r:id="rId23" ref="C327"/>
    <hyperlink r:id="rId24" ref="C328"/>
    <hyperlink r:id="rId25" ref="C329"/>
    <hyperlink r:id="rId26" ref="C330"/>
    <hyperlink r:id="rId27" ref="C343"/>
    <hyperlink r:id="rId28" ref="C344"/>
    <hyperlink r:id="rId29" ref="C395"/>
    <hyperlink r:id="rId30" ref="C396"/>
    <hyperlink r:id="rId31" ref="C399"/>
    <hyperlink r:id="rId32" ref="C400"/>
    <hyperlink r:id="rId33" ref="C403"/>
    <hyperlink r:id="rId34" ref="C404"/>
    <hyperlink r:id="rId35" ref="C417"/>
    <hyperlink r:id="rId36" ref="C418"/>
    <hyperlink r:id="rId37" ref="C419"/>
    <hyperlink r:id="rId38" ref="C431"/>
    <hyperlink r:id="rId39" ref="C432"/>
    <hyperlink r:id="rId40" ref="C433"/>
    <hyperlink r:id="rId41" ref="C434"/>
    <hyperlink r:id="rId42" ref="C463"/>
    <hyperlink r:id="rId43" ref="C464"/>
    <hyperlink r:id="rId44" ref="C465"/>
    <hyperlink r:id="rId45" ref="C466"/>
    <hyperlink r:id="rId46" ref="C467"/>
    <hyperlink r:id="rId47" ref="C468"/>
    <hyperlink r:id="rId48" ref="C469"/>
    <hyperlink r:id="rId49" ref="C470"/>
    <hyperlink r:id="rId50" ref="C471"/>
    <hyperlink r:id="rId51" ref="C472"/>
    <hyperlink r:id="rId52" ref="C473"/>
    <hyperlink r:id="rId53" ref="C474"/>
    <hyperlink r:id="rId54" ref="C475"/>
    <hyperlink r:id="rId55" ref="C476"/>
    <hyperlink r:id="rId56" ref="C477"/>
    <hyperlink r:id="rId57" ref="C478"/>
    <hyperlink r:id="rId58" ref="C479"/>
    <hyperlink r:id="rId59" ref="C480"/>
    <hyperlink r:id="rId60" ref="C481"/>
    <hyperlink r:id="rId61" ref="C482"/>
    <hyperlink r:id="rId62" ref="C483"/>
    <hyperlink r:id="rId63" ref="C484"/>
    <hyperlink r:id="rId64" ref="C485"/>
    <hyperlink r:id="rId65" ref="C486"/>
    <hyperlink r:id="rId66" ref="C487"/>
    <hyperlink r:id="rId67" ref="C492"/>
    <hyperlink r:id="rId68" ref="C493"/>
    <hyperlink r:id="rId69" ref="C506"/>
    <hyperlink r:id="rId70" ref="C507"/>
    <hyperlink r:id="rId71" ref="C508"/>
    <hyperlink r:id="rId72" ref="C522"/>
    <hyperlink r:id="rId73" ref="C537"/>
    <hyperlink r:id="rId74" ref="C546"/>
  </hyperlinks>
  <drawing r:id="rId75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34.71"/>
    <col customWidth="1" min="5" max="5" width="33.14"/>
  </cols>
  <sheetData>
    <row r="1">
      <c r="A1" s="7" t="s">
        <v>7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L1" s="5" t="s">
        <v>32</v>
      </c>
      <c r="M1" s="5" t="s">
        <v>33</v>
      </c>
      <c r="N1" s="5" t="s">
        <v>34</v>
      </c>
    </row>
    <row r="2">
      <c r="A2" s="7" t="s">
        <v>26</v>
      </c>
      <c r="B2" s="7" t="s">
        <v>35</v>
      </c>
      <c r="C2" s="7" t="s">
        <v>36</v>
      </c>
      <c r="D2" s="7" t="s">
        <v>37</v>
      </c>
      <c r="E2" s="7" t="s">
        <v>75</v>
      </c>
      <c r="F2" s="7">
        <v>21.0</v>
      </c>
      <c r="G2" s="7">
        <v>48.0</v>
      </c>
      <c r="H2" s="17"/>
      <c r="I2" s="7">
        <v>22.0</v>
      </c>
      <c r="J2" s="7">
        <v>103.0</v>
      </c>
      <c r="L2" t="str">
        <f>AVERAGE(G2:G261)</f>
        <v>1.9</v>
      </c>
      <c r="M2" t="str">
        <f>AVERAGE(G319:G509)</f>
        <v>1.35078534</v>
      </c>
      <c r="N2" t="str">
        <f>AVERAGE(G262:G318)</f>
        <v>1.789473684</v>
      </c>
    </row>
    <row r="3">
      <c r="A3" s="7" t="s">
        <v>26</v>
      </c>
      <c r="B3" s="7" t="s">
        <v>35</v>
      </c>
      <c r="C3" s="7" t="s">
        <v>36</v>
      </c>
      <c r="D3" s="7" t="s">
        <v>50</v>
      </c>
      <c r="E3" s="7" t="s">
        <v>63</v>
      </c>
      <c r="F3" s="7">
        <v>30.0</v>
      </c>
      <c r="G3" s="7">
        <v>34.0</v>
      </c>
      <c r="H3" s="17"/>
      <c r="I3" s="7">
        <v>13.0</v>
      </c>
      <c r="J3" s="7">
        <v>61.0</v>
      </c>
    </row>
    <row r="4">
      <c r="A4" s="7" t="s">
        <v>26</v>
      </c>
      <c r="B4" s="7" t="s">
        <v>35</v>
      </c>
      <c r="C4" s="7" t="s">
        <v>36</v>
      </c>
      <c r="D4" s="7" t="s">
        <v>48</v>
      </c>
      <c r="E4" s="7" t="s">
        <v>91</v>
      </c>
      <c r="F4" s="7">
        <v>32.0</v>
      </c>
      <c r="G4" s="7">
        <v>25.0</v>
      </c>
      <c r="H4" s="17"/>
      <c r="I4" s="7">
        <v>17.0</v>
      </c>
      <c r="J4" s="7">
        <v>77.0</v>
      </c>
    </row>
    <row r="5">
      <c r="A5" s="7" t="s">
        <v>26</v>
      </c>
      <c r="B5" s="7" t="s">
        <v>35</v>
      </c>
      <c r="C5" s="7" t="s">
        <v>36</v>
      </c>
      <c r="D5" s="7" t="s">
        <v>94</v>
      </c>
      <c r="E5" s="7" t="s">
        <v>96</v>
      </c>
      <c r="F5" s="7">
        <v>36.0</v>
      </c>
      <c r="G5" s="7">
        <v>20.0</v>
      </c>
      <c r="H5" s="17"/>
      <c r="I5" s="7">
        <v>15.0</v>
      </c>
      <c r="J5" s="7">
        <v>46.0</v>
      </c>
    </row>
    <row r="6">
      <c r="A6" s="7" t="s">
        <v>26</v>
      </c>
      <c r="B6" s="7" t="s">
        <v>35</v>
      </c>
      <c r="C6" s="7" t="s">
        <v>99</v>
      </c>
      <c r="D6" s="7" t="s">
        <v>100</v>
      </c>
      <c r="E6" s="7" t="s">
        <v>102</v>
      </c>
      <c r="F6" s="7">
        <v>37.0</v>
      </c>
      <c r="G6" s="7">
        <v>20.0</v>
      </c>
      <c r="H6" s="17"/>
      <c r="I6" s="7">
        <v>17.0</v>
      </c>
      <c r="J6" s="7">
        <v>42.0</v>
      </c>
    </row>
    <row r="7">
      <c r="A7" s="7" t="s">
        <v>26</v>
      </c>
      <c r="B7" s="7" t="s">
        <v>35</v>
      </c>
      <c r="C7" s="7" t="s">
        <v>54</v>
      </c>
      <c r="D7" s="7" t="s">
        <v>56</v>
      </c>
      <c r="E7" s="7" t="s">
        <v>105</v>
      </c>
      <c r="F7" s="7">
        <v>48.0</v>
      </c>
      <c r="G7" s="7">
        <v>13.0</v>
      </c>
      <c r="H7" s="17"/>
      <c r="I7" s="7">
        <v>12.0</v>
      </c>
      <c r="J7" s="7">
        <v>21.0</v>
      </c>
    </row>
    <row r="8">
      <c r="A8" s="7" t="s">
        <v>26</v>
      </c>
      <c r="B8" s="7" t="s">
        <v>35</v>
      </c>
      <c r="C8" s="7" t="s">
        <v>36</v>
      </c>
      <c r="D8" s="7" t="s">
        <v>107</v>
      </c>
      <c r="E8" s="7" t="s">
        <v>109</v>
      </c>
      <c r="F8" s="7">
        <v>48.0</v>
      </c>
      <c r="G8" s="7">
        <v>11.0</v>
      </c>
      <c r="H8" s="17"/>
      <c r="I8" s="7">
        <v>6.0</v>
      </c>
      <c r="J8" s="7">
        <v>27.0</v>
      </c>
    </row>
    <row r="9">
      <c r="A9" s="7" t="s">
        <v>26</v>
      </c>
      <c r="B9" s="7" t="s">
        <v>35</v>
      </c>
      <c r="C9" s="7" t="s">
        <v>54</v>
      </c>
      <c r="D9" s="7" t="s">
        <v>56</v>
      </c>
      <c r="E9" s="7" t="s">
        <v>112</v>
      </c>
      <c r="F9" s="7">
        <v>48.0</v>
      </c>
      <c r="G9" s="7">
        <v>9.0</v>
      </c>
      <c r="H9" s="17"/>
      <c r="I9" s="7">
        <v>14.0</v>
      </c>
      <c r="J9" s="7">
        <v>26.0</v>
      </c>
    </row>
    <row r="10">
      <c r="A10" s="7" t="s">
        <v>26</v>
      </c>
      <c r="B10" s="7" t="s">
        <v>35</v>
      </c>
      <c r="C10" s="7" t="s">
        <v>54</v>
      </c>
      <c r="D10" s="7" t="s">
        <v>56</v>
      </c>
      <c r="E10" s="7" t="s">
        <v>114</v>
      </c>
      <c r="F10" s="7">
        <v>55.0</v>
      </c>
      <c r="G10" s="7">
        <v>8.0</v>
      </c>
      <c r="H10" s="17"/>
      <c r="I10" s="7">
        <v>9.0</v>
      </c>
      <c r="J10" s="7">
        <v>13.0</v>
      </c>
    </row>
    <row r="11">
      <c r="A11" s="7" t="s">
        <v>26</v>
      </c>
      <c r="B11" s="7" t="s">
        <v>35</v>
      </c>
      <c r="C11" s="7" t="s">
        <v>60</v>
      </c>
      <c r="D11" s="7" t="s">
        <v>61</v>
      </c>
      <c r="E11" s="7" t="s">
        <v>116</v>
      </c>
      <c r="F11" s="7">
        <v>57.0</v>
      </c>
      <c r="G11" s="7">
        <v>6.0</v>
      </c>
      <c r="H11" s="17"/>
      <c r="I11" s="7">
        <v>5.0</v>
      </c>
      <c r="J11" s="7">
        <v>12.0</v>
      </c>
    </row>
    <row r="12">
      <c r="A12" s="7" t="s">
        <v>26</v>
      </c>
      <c r="B12" s="7" t="s">
        <v>35</v>
      </c>
      <c r="C12" s="7" t="s">
        <v>54</v>
      </c>
      <c r="D12" s="7" t="s">
        <v>56</v>
      </c>
      <c r="E12" s="7" t="s">
        <v>117</v>
      </c>
      <c r="F12" s="7">
        <v>50.0</v>
      </c>
      <c r="G12" s="7">
        <v>6.0</v>
      </c>
      <c r="H12" s="17"/>
      <c r="I12" s="7">
        <v>21.0</v>
      </c>
      <c r="J12" s="7">
        <v>20.0</v>
      </c>
    </row>
    <row r="13">
      <c r="A13" s="7" t="s">
        <v>26</v>
      </c>
      <c r="B13" s="7" t="s">
        <v>35</v>
      </c>
      <c r="C13" s="7" t="s">
        <v>60</v>
      </c>
      <c r="D13" s="7" t="s">
        <v>61</v>
      </c>
      <c r="E13" s="7" t="s">
        <v>119</v>
      </c>
      <c r="F13" s="7">
        <v>63.0</v>
      </c>
      <c r="G13" s="7">
        <v>5.0</v>
      </c>
      <c r="H13" s="17"/>
      <c r="I13" s="7">
        <v>0.0</v>
      </c>
      <c r="J13" s="7">
        <v>8.0</v>
      </c>
    </row>
    <row r="14">
      <c r="A14" s="7" t="s">
        <v>26</v>
      </c>
      <c r="B14" s="7" t="s">
        <v>35</v>
      </c>
      <c r="C14" s="7" t="s">
        <v>60</v>
      </c>
      <c r="D14" s="7" t="s">
        <v>61</v>
      </c>
      <c r="E14" s="7" t="s">
        <v>62</v>
      </c>
      <c r="F14" s="7">
        <v>63.0</v>
      </c>
      <c r="G14" s="7">
        <v>5.0</v>
      </c>
      <c r="H14" s="17"/>
      <c r="I14" s="7">
        <v>4.0</v>
      </c>
      <c r="J14" s="7">
        <v>8.0</v>
      </c>
    </row>
    <row r="15">
      <c r="A15" s="7" t="s">
        <v>26</v>
      </c>
      <c r="B15" s="7" t="s">
        <v>35</v>
      </c>
      <c r="C15" s="7" t="s">
        <v>36</v>
      </c>
      <c r="D15" s="7" t="s">
        <v>50</v>
      </c>
      <c r="E15" s="7" t="s">
        <v>121</v>
      </c>
      <c r="F15" s="7">
        <v>63.0</v>
      </c>
      <c r="G15" s="7">
        <v>5.0</v>
      </c>
      <c r="H15" s="17"/>
      <c r="I15" s="7">
        <v>4.0</v>
      </c>
      <c r="J15" s="7">
        <v>7.0</v>
      </c>
    </row>
    <row r="16">
      <c r="A16" s="7" t="s">
        <v>26</v>
      </c>
      <c r="B16" s="7" t="s">
        <v>35</v>
      </c>
      <c r="C16" s="7" t="s">
        <v>36</v>
      </c>
      <c r="D16" s="7" t="s">
        <v>37</v>
      </c>
      <c r="E16" s="7" t="s">
        <v>123</v>
      </c>
      <c r="F16" s="7">
        <v>60.0</v>
      </c>
      <c r="G16" s="7">
        <v>5.0</v>
      </c>
      <c r="H16" s="17"/>
      <c r="I16" s="7">
        <v>4.0</v>
      </c>
      <c r="J16" s="7">
        <v>9.0</v>
      </c>
    </row>
    <row r="17">
      <c r="A17" s="7" t="s">
        <v>26</v>
      </c>
      <c r="B17" s="7" t="s">
        <v>35</v>
      </c>
      <c r="C17" s="7" t="s">
        <v>54</v>
      </c>
      <c r="D17" s="7" t="s">
        <v>56</v>
      </c>
      <c r="E17" s="7" t="s">
        <v>125</v>
      </c>
      <c r="F17" s="7">
        <v>54.0</v>
      </c>
      <c r="G17" s="7">
        <v>4.0</v>
      </c>
      <c r="H17" s="17"/>
      <c r="I17" s="7">
        <v>7.0</v>
      </c>
      <c r="J17" s="7">
        <v>18.0</v>
      </c>
    </row>
    <row r="18">
      <c r="A18" s="7" t="s">
        <v>26</v>
      </c>
      <c r="B18" s="7" t="s">
        <v>35</v>
      </c>
      <c r="C18" s="7" t="s">
        <v>54</v>
      </c>
      <c r="D18" s="7" t="s">
        <v>64</v>
      </c>
      <c r="E18" s="7" t="s">
        <v>66</v>
      </c>
      <c r="F18" s="7">
        <v>55.0</v>
      </c>
      <c r="G18" s="7">
        <v>4.0</v>
      </c>
      <c r="H18" s="17"/>
      <c r="I18" s="7">
        <v>9.0</v>
      </c>
      <c r="J18" s="7">
        <v>12.0</v>
      </c>
    </row>
    <row r="19">
      <c r="A19" s="7" t="s">
        <v>26</v>
      </c>
      <c r="B19" s="7" t="s">
        <v>35</v>
      </c>
      <c r="C19" s="7" t="s">
        <v>36</v>
      </c>
      <c r="D19" s="7" t="s">
        <v>48</v>
      </c>
      <c r="E19" s="7" t="s">
        <v>72</v>
      </c>
      <c r="F19" s="7">
        <v>65.0</v>
      </c>
      <c r="G19" s="7">
        <v>4.0</v>
      </c>
      <c r="H19" s="17"/>
      <c r="I19" s="7">
        <v>2.0</v>
      </c>
      <c r="J19" s="7">
        <v>8.0</v>
      </c>
    </row>
    <row r="20">
      <c r="A20" s="7" t="s">
        <v>26</v>
      </c>
      <c r="B20" s="7" t="s">
        <v>35</v>
      </c>
      <c r="C20" s="7" t="s">
        <v>54</v>
      </c>
      <c r="D20" s="7" t="s">
        <v>129</v>
      </c>
      <c r="E20" s="7" t="s">
        <v>130</v>
      </c>
      <c r="F20" s="7">
        <v>63.0</v>
      </c>
      <c r="G20" s="7">
        <v>3.0</v>
      </c>
      <c r="H20" s="17"/>
      <c r="I20" s="7">
        <v>17.0</v>
      </c>
      <c r="J20" s="7">
        <v>7.0</v>
      </c>
    </row>
    <row r="21">
      <c r="A21" s="7" t="s">
        <v>26</v>
      </c>
      <c r="B21" s="7" t="s">
        <v>35</v>
      </c>
      <c r="C21" s="7" t="s">
        <v>54</v>
      </c>
      <c r="D21" s="7" t="s">
        <v>56</v>
      </c>
      <c r="E21" s="7" t="s">
        <v>135</v>
      </c>
      <c r="F21" s="7">
        <v>67.0</v>
      </c>
      <c r="G21" s="7">
        <v>3.0</v>
      </c>
      <c r="H21" s="17"/>
      <c r="I21" s="7">
        <v>6.0</v>
      </c>
      <c r="J21" s="7">
        <v>6.0</v>
      </c>
    </row>
    <row r="22">
      <c r="A22" s="7" t="s">
        <v>26</v>
      </c>
      <c r="B22" s="7" t="s">
        <v>35</v>
      </c>
      <c r="C22" s="7" t="s">
        <v>54</v>
      </c>
      <c r="D22" s="7" t="s">
        <v>137</v>
      </c>
      <c r="E22" s="7" t="s">
        <v>139</v>
      </c>
      <c r="F22" s="7">
        <v>63.0</v>
      </c>
      <c r="G22" s="7">
        <v>3.0</v>
      </c>
      <c r="H22" s="17"/>
      <c r="I22" s="7">
        <v>19.0</v>
      </c>
      <c r="J22" s="7">
        <v>7.0</v>
      </c>
    </row>
    <row r="23">
      <c r="A23" s="7" t="s">
        <v>26</v>
      </c>
      <c r="B23" s="7" t="s">
        <v>35</v>
      </c>
      <c r="C23" s="7" t="s">
        <v>54</v>
      </c>
      <c r="D23" s="7" t="s">
        <v>56</v>
      </c>
      <c r="E23" s="7" t="s">
        <v>141</v>
      </c>
      <c r="F23" s="7">
        <v>63.0</v>
      </c>
      <c r="G23" s="7">
        <v>3.0</v>
      </c>
      <c r="H23" s="17"/>
      <c r="I23" s="7">
        <v>18.0</v>
      </c>
      <c r="J23" s="7">
        <v>7.0</v>
      </c>
    </row>
    <row r="24">
      <c r="A24" s="7" t="s">
        <v>26</v>
      </c>
      <c r="B24" s="7" t="s">
        <v>35</v>
      </c>
      <c r="C24" s="7" t="s">
        <v>36</v>
      </c>
      <c r="D24" s="7" t="s">
        <v>48</v>
      </c>
      <c r="E24" s="7" t="s">
        <v>77</v>
      </c>
      <c r="F24" s="7">
        <v>67.0</v>
      </c>
      <c r="G24" s="7">
        <v>3.0</v>
      </c>
      <c r="H24" s="17"/>
      <c r="I24" s="7">
        <v>1.0</v>
      </c>
      <c r="J24" s="7">
        <v>7.0</v>
      </c>
    </row>
    <row r="25">
      <c r="A25" s="7" t="s">
        <v>26</v>
      </c>
      <c r="B25" s="7" t="s">
        <v>35</v>
      </c>
      <c r="C25" s="7" t="s">
        <v>99</v>
      </c>
      <c r="D25" s="7" t="s">
        <v>100</v>
      </c>
      <c r="E25" s="7" t="s">
        <v>143</v>
      </c>
      <c r="F25" s="7">
        <v>67.0</v>
      </c>
      <c r="G25" s="7">
        <v>3.0</v>
      </c>
      <c r="H25" s="17"/>
      <c r="I25" s="7">
        <v>2.0</v>
      </c>
      <c r="J25" s="7">
        <v>6.0</v>
      </c>
    </row>
    <row r="26">
      <c r="A26" s="7" t="s">
        <v>26</v>
      </c>
      <c r="B26" s="7" t="s">
        <v>35</v>
      </c>
      <c r="C26" s="7" t="s">
        <v>54</v>
      </c>
      <c r="D26" s="7" t="s">
        <v>56</v>
      </c>
      <c r="E26" s="7" t="s">
        <v>78</v>
      </c>
      <c r="F26" s="7">
        <v>64.0</v>
      </c>
      <c r="G26" s="7">
        <v>2.0</v>
      </c>
      <c r="H26" s="17"/>
      <c r="I26" s="7">
        <v>7.0</v>
      </c>
      <c r="J26" s="7">
        <v>8.0</v>
      </c>
    </row>
    <row r="27">
      <c r="A27" s="7" t="s">
        <v>26</v>
      </c>
      <c r="B27" s="7" t="s">
        <v>35</v>
      </c>
      <c r="C27" s="7" t="s">
        <v>60</v>
      </c>
      <c r="D27" s="7" t="s">
        <v>61</v>
      </c>
      <c r="E27" s="7" t="s">
        <v>146</v>
      </c>
      <c r="F27" s="7">
        <v>72.0</v>
      </c>
      <c r="G27" s="7">
        <v>2.0</v>
      </c>
      <c r="H27" s="17"/>
      <c r="I27" s="7">
        <v>0.0</v>
      </c>
      <c r="J27" s="7">
        <v>5.0</v>
      </c>
    </row>
    <row r="28">
      <c r="A28" s="7" t="s">
        <v>26</v>
      </c>
      <c r="B28" s="7" t="s">
        <v>35</v>
      </c>
      <c r="C28" s="7" t="s">
        <v>54</v>
      </c>
      <c r="D28" s="7" t="s">
        <v>169</v>
      </c>
      <c r="E28" s="7" t="s">
        <v>170</v>
      </c>
      <c r="F28" s="7">
        <v>60.0</v>
      </c>
      <c r="G28" s="7">
        <v>2.0</v>
      </c>
      <c r="H28" s="17"/>
      <c r="I28" s="7">
        <v>7.0</v>
      </c>
      <c r="J28" s="7">
        <v>11.0</v>
      </c>
    </row>
    <row r="29">
      <c r="A29" s="7" t="s">
        <v>26</v>
      </c>
      <c r="B29" s="7" t="s">
        <v>35</v>
      </c>
      <c r="C29" s="7" t="s">
        <v>60</v>
      </c>
      <c r="D29" s="7" t="s">
        <v>61</v>
      </c>
      <c r="E29" s="7" t="s">
        <v>188</v>
      </c>
      <c r="F29" s="7">
        <v>71.0</v>
      </c>
      <c r="G29" s="7">
        <v>2.0</v>
      </c>
      <c r="H29" s="17"/>
      <c r="I29" s="7">
        <v>3.0</v>
      </c>
      <c r="J29" s="7">
        <v>4.0</v>
      </c>
    </row>
    <row r="30">
      <c r="A30" s="7" t="s">
        <v>26</v>
      </c>
      <c r="B30" s="7" t="s">
        <v>35</v>
      </c>
      <c r="C30" s="7" t="s">
        <v>60</v>
      </c>
      <c r="D30" s="7" t="s">
        <v>61</v>
      </c>
      <c r="E30" s="7" t="s">
        <v>74</v>
      </c>
      <c r="F30" s="7">
        <v>73.0</v>
      </c>
      <c r="G30" s="7">
        <v>2.0</v>
      </c>
      <c r="H30" s="17"/>
      <c r="I30" s="7">
        <v>1.0</v>
      </c>
      <c r="J30" s="7">
        <v>4.0</v>
      </c>
    </row>
    <row r="31">
      <c r="A31" s="7" t="s">
        <v>26</v>
      </c>
      <c r="B31" s="7" t="s">
        <v>35</v>
      </c>
      <c r="C31" s="7" t="s">
        <v>36</v>
      </c>
      <c r="D31" s="7" t="s">
        <v>94</v>
      </c>
      <c r="E31" s="7" t="s">
        <v>182</v>
      </c>
      <c r="F31" s="7">
        <v>73.0</v>
      </c>
      <c r="G31" s="7">
        <v>2.0</v>
      </c>
      <c r="H31" s="17"/>
      <c r="I31" s="7">
        <v>1.0</v>
      </c>
      <c r="J31" s="7">
        <v>4.0</v>
      </c>
    </row>
    <row r="32">
      <c r="A32" s="7" t="s">
        <v>26</v>
      </c>
      <c r="B32" s="7" t="s">
        <v>35</v>
      </c>
      <c r="C32" s="7" t="s">
        <v>36</v>
      </c>
      <c r="D32" s="7" t="s">
        <v>94</v>
      </c>
      <c r="E32" s="7" t="s">
        <v>179</v>
      </c>
      <c r="F32" s="7">
        <v>78.0</v>
      </c>
      <c r="G32" s="7">
        <v>2.0</v>
      </c>
      <c r="H32" s="17"/>
      <c r="I32" s="7">
        <v>1.0</v>
      </c>
      <c r="J32" s="7">
        <v>2.0</v>
      </c>
    </row>
    <row r="33">
      <c r="A33" s="7" t="s">
        <v>26</v>
      </c>
      <c r="B33" s="7" t="s">
        <v>35</v>
      </c>
      <c r="C33" s="7" t="s">
        <v>99</v>
      </c>
      <c r="D33" s="7" t="s">
        <v>100</v>
      </c>
      <c r="E33" s="7" t="s">
        <v>177</v>
      </c>
      <c r="F33" s="7">
        <v>78.0</v>
      </c>
      <c r="G33" s="7">
        <v>2.0</v>
      </c>
      <c r="H33" s="17"/>
      <c r="I33" s="7">
        <v>2.0</v>
      </c>
      <c r="J33" s="7">
        <v>2.0</v>
      </c>
    </row>
    <row r="34">
      <c r="A34" s="7" t="s">
        <v>26</v>
      </c>
      <c r="B34" s="7" t="s">
        <v>35</v>
      </c>
      <c r="C34" s="7" t="s">
        <v>36</v>
      </c>
      <c r="D34" s="7" t="s">
        <v>206</v>
      </c>
      <c r="E34" s="7" t="s">
        <v>215</v>
      </c>
      <c r="F34" s="7">
        <v>95.0</v>
      </c>
      <c r="G34" s="7">
        <v>1.0</v>
      </c>
      <c r="H34" s="17"/>
      <c r="I34" s="7">
        <v>0.0</v>
      </c>
      <c r="J34" s="7">
        <v>1.0</v>
      </c>
    </row>
    <row r="35">
      <c r="A35" s="7" t="s">
        <v>26</v>
      </c>
      <c r="B35" s="7" t="s">
        <v>35</v>
      </c>
      <c r="C35" s="7" t="s">
        <v>36</v>
      </c>
      <c r="D35" s="7" t="s">
        <v>206</v>
      </c>
      <c r="E35" s="7" t="s">
        <v>216</v>
      </c>
      <c r="F35" s="7">
        <v>98.0</v>
      </c>
      <c r="G35" s="7">
        <v>1.0</v>
      </c>
      <c r="H35" s="17"/>
      <c r="I35" s="7">
        <v>0.0</v>
      </c>
      <c r="J35" s="7">
        <v>1.0</v>
      </c>
    </row>
    <row r="36">
      <c r="A36" s="7" t="s">
        <v>26</v>
      </c>
      <c r="B36" s="7" t="s">
        <v>35</v>
      </c>
      <c r="C36" s="7" t="s">
        <v>36</v>
      </c>
      <c r="D36" s="7" t="s">
        <v>206</v>
      </c>
      <c r="E36" s="7" t="s">
        <v>225</v>
      </c>
      <c r="F36" s="7">
        <v>95.0</v>
      </c>
      <c r="G36" s="7">
        <v>1.0</v>
      </c>
      <c r="H36" s="17"/>
      <c r="I36" s="7">
        <v>0.0</v>
      </c>
      <c r="J36" s="7">
        <v>1.0</v>
      </c>
    </row>
    <row r="37">
      <c r="A37" s="7" t="s">
        <v>26</v>
      </c>
      <c r="B37" s="7" t="s">
        <v>35</v>
      </c>
      <c r="C37" s="7" t="s">
        <v>36</v>
      </c>
      <c r="D37" s="7" t="s">
        <v>206</v>
      </c>
      <c r="E37" s="7" t="s">
        <v>228</v>
      </c>
      <c r="F37" s="7">
        <v>98.0</v>
      </c>
      <c r="G37" s="7">
        <v>1.0</v>
      </c>
      <c r="H37" s="17"/>
      <c r="I37" s="7">
        <v>0.0</v>
      </c>
      <c r="J37" s="7">
        <v>1.0</v>
      </c>
    </row>
    <row r="38">
      <c r="A38" s="7" t="s">
        <v>26</v>
      </c>
      <c r="B38" s="7" t="s">
        <v>35</v>
      </c>
      <c r="C38" s="7" t="s">
        <v>36</v>
      </c>
      <c r="D38" s="7" t="s">
        <v>206</v>
      </c>
      <c r="E38" s="7" t="s">
        <v>237</v>
      </c>
      <c r="F38" s="7">
        <v>95.0</v>
      </c>
      <c r="G38" s="7">
        <v>1.0</v>
      </c>
      <c r="H38" s="17"/>
      <c r="I38" s="7">
        <v>0.0</v>
      </c>
      <c r="J38" s="7">
        <v>1.0</v>
      </c>
    </row>
    <row r="39">
      <c r="A39" s="7" t="s">
        <v>26</v>
      </c>
      <c r="B39" s="7" t="s">
        <v>35</v>
      </c>
      <c r="C39" s="7" t="s">
        <v>36</v>
      </c>
      <c r="D39" s="7" t="s">
        <v>206</v>
      </c>
      <c r="E39" s="7" t="s">
        <v>244</v>
      </c>
      <c r="F39" s="7">
        <v>98.0</v>
      </c>
      <c r="G39" s="7">
        <v>1.0</v>
      </c>
      <c r="H39" s="17"/>
      <c r="I39" s="7">
        <v>0.0</v>
      </c>
      <c r="J39" s="7">
        <v>1.0</v>
      </c>
    </row>
    <row r="40">
      <c r="A40" s="7" t="s">
        <v>26</v>
      </c>
      <c r="B40" s="7" t="s">
        <v>35</v>
      </c>
      <c r="C40" s="7" t="s">
        <v>36</v>
      </c>
      <c r="D40" s="7" t="s">
        <v>37</v>
      </c>
      <c r="E40" s="7" t="s">
        <v>250</v>
      </c>
      <c r="F40" s="7">
        <v>95.0</v>
      </c>
      <c r="G40" s="7">
        <v>1.0</v>
      </c>
      <c r="H40" s="17"/>
      <c r="I40" s="7">
        <v>0.0</v>
      </c>
      <c r="J40" s="7">
        <v>1.0</v>
      </c>
    </row>
    <row r="41">
      <c r="A41" s="7" t="s">
        <v>26</v>
      </c>
      <c r="B41" s="7" t="s">
        <v>35</v>
      </c>
      <c r="C41" s="7" t="s">
        <v>36</v>
      </c>
      <c r="D41" s="7" t="s">
        <v>37</v>
      </c>
      <c r="E41" s="7" t="s">
        <v>255</v>
      </c>
      <c r="F41" s="7">
        <v>98.0</v>
      </c>
      <c r="G41" s="7">
        <v>1.0</v>
      </c>
      <c r="H41" s="17"/>
      <c r="I41" s="7">
        <v>0.0</v>
      </c>
      <c r="J41" s="7">
        <v>1.0</v>
      </c>
    </row>
    <row r="42">
      <c r="A42" s="7" t="s">
        <v>26</v>
      </c>
      <c r="B42" s="7" t="s">
        <v>35</v>
      </c>
      <c r="C42" s="7" t="s">
        <v>36</v>
      </c>
      <c r="D42" s="7" t="s">
        <v>37</v>
      </c>
      <c r="E42" s="7" t="s">
        <v>236</v>
      </c>
      <c r="F42" s="7">
        <v>95.0</v>
      </c>
      <c r="G42" s="7">
        <v>1.0</v>
      </c>
      <c r="H42" s="17"/>
      <c r="I42" s="7">
        <v>0.0</v>
      </c>
      <c r="J42" s="7">
        <v>1.0</v>
      </c>
    </row>
    <row r="43">
      <c r="A43" s="7" t="s">
        <v>26</v>
      </c>
      <c r="B43" s="7" t="s">
        <v>35</v>
      </c>
      <c r="C43" s="7" t="s">
        <v>36</v>
      </c>
      <c r="D43" s="7" t="s">
        <v>37</v>
      </c>
      <c r="E43" s="7" t="s">
        <v>239</v>
      </c>
      <c r="F43" s="7">
        <v>98.0</v>
      </c>
      <c r="G43" s="7">
        <v>1.0</v>
      </c>
      <c r="H43" s="17"/>
      <c r="I43" s="7">
        <v>0.0</v>
      </c>
      <c r="J43" s="7">
        <v>1.0</v>
      </c>
    </row>
    <row r="44">
      <c r="A44" s="7" t="s">
        <v>26</v>
      </c>
      <c r="B44" s="7" t="s">
        <v>35</v>
      </c>
      <c r="C44" s="7" t="s">
        <v>36</v>
      </c>
      <c r="D44" s="7" t="s">
        <v>262</v>
      </c>
      <c r="E44" s="7" t="s">
        <v>264</v>
      </c>
      <c r="F44" s="7">
        <v>95.0</v>
      </c>
      <c r="G44" s="7">
        <v>1.0</v>
      </c>
      <c r="H44" s="17"/>
      <c r="I44" s="7">
        <v>2.0</v>
      </c>
      <c r="J44" s="7">
        <v>1.0</v>
      </c>
    </row>
    <row r="45">
      <c r="A45" s="7" t="s">
        <v>26</v>
      </c>
      <c r="B45" s="7" t="s">
        <v>35</v>
      </c>
      <c r="C45" s="7" t="s">
        <v>36</v>
      </c>
      <c r="D45" s="7" t="s">
        <v>262</v>
      </c>
      <c r="E45" s="7" t="s">
        <v>266</v>
      </c>
      <c r="F45" s="7">
        <v>98.0</v>
      </c>
      <c r="G45" s="7">
        <v>1.0</v>
      </c>
      <c r="H45" s="17"/>
      <c r="I45" s="7">
        <v>2.0</v>
      </c>
      <c r="J45" s="7">
        <v>1.0</v>
      </c>
    </row>
    <row r="46">
      <c r="A46" s="7" t="s">
        <v>26</v>
      </c>
      <c r="B46" s="7" t="s">
        <v>35</v>
      </c>
      <c r="C46" s="7" t="s">
        <v>36</v>
      </c>
      <c r="D46" s="7" t="s">
        <v>190</v>
      </c>
      <c r="E46" s="7" t="s">
        <v>241</v>
      </c>
      <c r="F46" s="7">
        <v>95.0</v>
      </c>
      <c r="G46" s="7">
        <v>1.0</v>
      </c>
      <c r="H46" s="17"/>
      <c r="I46" s="7">
        <v>0.0</v>
      </c>
      <c r="J46" s="7">
        <v>1.0</v>
      </c>
    </row>
    <row r="47">
      <c r="A47" s="7" t="s">
        <v>26</v>
      </c>
      <c r="B47" s="7" t="s">
        <v>35</v>
      </c>
      <c r="C47" s="7" t="s">
        <v>36</v>
      </c>
      <c r="D47" s="7" t="s">
        <v>242</v>
      </c>
      <c r="E47" s="7" t="s">
        <v>241</v>
      </c>
      <c r="F47" s="7">
        <v>95.0</v>
      </c>
      <c r="G47" s="7">
        <v>1.0</v>
      </c>
      <c r="H47" s="17"/>
      <c r="I47" s="7">
        <v>0.0</v>
      </c>
      <c r="J47" s="7">
        <v>1.0</v>
      </c>
    </row>
    <row r="48">
      <c r="A48" s="7" t="s">
        <v>26</v>
      </c>
      <c r="B48" s="7" t="s">
        <v>35</v>
      </c>
      <c r="C48" s="7" t="s">
        <v>36</v>
      </c>
      <c r="D48" s="7" t="s">
        <v>80</v>
      </c>
      <c r="E48" s="7" t="s">
        <v>241</v>
      </c>
      <c r="F48" s="7">
        <v>95.0</v>
      </c>
      <c r="G48" s="7">
        <v>1.0</v>
      </c>
      <c r="H48" s="17"/>
      <c r="I48" s="7">
        <v>0.0</v>
      </c>
      <c r="J48" s="7">
        <v>1.0</v>
      </c>
    </row>
    <row r="49">
      <c r="A49" s="7" t="s">
        <v>26</v>
      </c>
      <c r="B49" s="7" t="s">
        <v>35</v>
      </c>
      <c r="C49" s="7" t="s">
        <v>36</v>
      </c>
      <c r="D49" s="7" t="s">
        <v>298</v>
      </c>
      <c r="E49" s="7" t="s">
        <v>299</v>
      </c>
      <c r="F49" s="7">
        <v>95.0</v>
      </c>
      <c r="G49" s="7">
        <v>1.0</v>
      </c>
      <c r="H49" s="17"/>
      <c r="I49" s="7">
        <v>0.0</v>
      </c>
      <c r="J49" s="7">
        <v>1.0</v>
      </c>
    </row>
    <row r="50">
      <c r="A50" s="7" t="s">
        <v>26</v>
      </c>
      <c r="B50" s="7" t="s">
        <v>35</v>
      </c>
      <c r="C50" s="7" t="s">
        <v>36</v>
      </c>
      <c r="D50" s="7" t="s">
        <v>190</v>
      </c>
      <c r="E50" s="7" t="s">
        <v>261</v>
      </c>
      <c r="F50" s="7">
        <v>98.0</v>
      </c>
      <c r="G50" s="7">
        <v>1.0</v>
      </c>
      <c r="H50" s="17"/>
      <c r="I50" s="7">
        <v>0.0</v>
      </c>
      <c r="J50" s="7">
        <v>1.0</v>
      </c>
    </row>
    <row r="51">
      <c r="A51" s="7" t="s">
        <v>26</v>
      </c>
      <c r="B51" s="7" t="s">
        <v>35</v>
      </c>
      <c r="C51" s="7" t="s">
        <v>36</v>
      </c>
      <c r="D51" s="7" t="s">
        <v>242</v>
      </c>
      <c r="E51" s="7" t="s">
        <v>261</v>
      </c>
      <c r="F51" s="7">
        <v>98.0</v>
      </c>
      <c r="G51" s="7">
        <v>1.0</v>
      </c>
      <c r="H51" s="17"/>
      <c r="I51" s="7">
        <v>0.0</v>
      </c>
      <c r="J51" s="7">
        <v>1.0</v>
      </c>
    </row>
    <row r="52">
      <c r="A52" s="7" t="s">
        <v>26</v>
      </c>
      <c r="B52" s="7" t="s">
        <v>35</v>
      </c>
      <c r="C52" s="7" t="s">
        <v>36</v>
      </c>
      <c r="D52" s="7" t="s">
        <v>80</v>
      </c>
      <c r="E52" s="7" t="s">
        <v>261</v>
      </c>
      <c r="F52" s="7">
        <v>98.0</v>
      </c>
      <c r="G52" s="7">
        <v>1.0</v>
      </c>
      <c r="H52" s="17"/>
      <c r="I52" s="7">
        <v>0.0</v>
      </c>
      <c r="J52" s="7">
        <v>1.0</v>
      </c>
    </row>
    <row r="53">
      <c r="A53" s="7" t="s">
        <v>26</v>
      </c>
      <c r="B53" s="7" t="s">
        <v>35</v>
      </c>
      <c r="C53" s="7" t="s">
        <v>36</v>
      </c>
      <c r="D53" s="7" t="s">
        <v>298</v>
      </c>
      <c r="E53" s="7" t="s">
        <v>300</v>
      </c>
      <c r="F53" s="7">
        <v>98.0</v>
      </c>
      <c r="G53" s="7">
        <v>1.0</v>
      </c>
      <c r="H53" s="17"/>
      <c r="I53" s="7">
        <v>0.0</v>
      </c>
      <c r="J53" s="7">
        <v>1.0</v>
      </c>
    </row>
    <row r="54">
      <c r="A54" s="7" t="s">
        <v>26</v>
      </c>
      <c r="B54" s="7" t="s">
        <v>35</v>
      </c>
      <c r="C54" s="7" t="s">
        <v>36</v>
      </c>
      <c r="D54" s="7" t="s">
        <v>80</v>
      </c>
      <c r="E54" s="7" t="s">
        <v>287</v>
      </c>
      <c r="F54" s="7">
        <v>95.0</v>
      </c>
      <c r="G54" s="7">
        <v>1.0</v>
      </c>
      <c r="H54" s="17"/>
      <c r="I54" s="7">
        <v>1.0</v>
      </c>
      <c r="J54" s="7">
        <v>1.0</v>
      </c>
    </row>
    <row r="55">
      <c r="A55" s="7" t="s">
        <v>26</v>
      </c>
      <c r="B55" s="7" t="s">
        <v>35</v>
      </c>
      <c r="C55" s="7" t="s">
        <v>36</v>
      </c>
      <c r="D55" s="7" t="s">
        <v>206</v>
      </c>
      <c r="E55" s="7" t="s">
        <v>303</v>
      </c>
      <c r="F55" s="7">
        <v>95.0</v>
      </c>
      <c r="G55" s="7">
        <v>1.0</v>
      </c>
      <c r="H55" s="17"/>
      <c r="I55" s="7">
        <v>1.0</v>
      </c>
      <c r="J55" s="7">
        <v>1.0</v>
      </c>
    </row>
    <row r="56">
      <c r="A56" s="7" t="s">
        <v>26</v>
      </c>
      <c r="B56" s="7" t="s">
        <v>35</v>
      </c>
      <c r="C56" s="7" t="s">
        <v>36</v>
      </c>
      <c r="D56" s="7" t="s">
        <v>80</v>
      </c>
      <c r="E56" s="7" t="s">
        <v>288</v>
      </c>
      <c r="F56" s="7">
        <v>98.0</v>
      </c>
      <c r="G56" s="7">
        <v>1.0</v>
      </c>
      <c r="H56" s="17"/>
      <c r="I56" s="7">
        <v>1.0</v>
      </c>
      <c r="J56" s="7">
        <v>1.0</v>
      </c>
    </row>
    <row r="57">
      <c r="A57" s="7" t="s">
        <v>26</v>
      </c>
      <c r="B57" s="7" t="s">
        <v>35</v>
      </c>
      <c r="C57" s="7" t="s">
        <v>36</v>
      </c>
      <c r="D57" s="7" t="s">
        <v>206</v>
      </c>
      <c r="E57" s="7" t="s">
        <v>309</v>
      </c>
      <c r="F57" s="7">
        <v>98.0</v>
      </c>
      <c r="G57" s="7">
        <v>1.0</v>
      </c>
      <c r="H57" s="17"/>
      <c r="I57" s="7">
        <v>1.0</v>
      </c>
      <c r="J57" s="7">
        <v>1.0</v>
      </c>
    </row>
    <row r="58">
      <c r="A58" s="7" t="s">
        <v>26</v>
      </c>
      <c r="B58" s="7" t="s">
        <v>35</v>
      </c>
      <c r="C58" s="7" t="s">
        <v>36</v>
      </c>
      <c r="D58" s="7" t="s">
        <v>37</v>
      </c>
      <c r="E58" s="7" t="s">
        <v>311</v>
      </c>
      <c r="F58" s="7">
        <v>95.0</v>
      </c>
      <c r="G58" s="7">
        <v>1.0</v>
      </c>
      <c r="H58" s="17"/>
      <c r="I58" s="7">
        <v>0.0</v>
      </c>
      <c r="J58" s="7">
        <v>1.0</v>
      </c>
    </row>
    <row r="59">
      <c r="A59" s="7" t="s">
        <v>26</v>
      </c>
      <c r="B59" s="7" t="s">
        <v>35</v>
      </c>
      <c r="C59" s="7" t="s">
        <v>36</v>
      </c>
      <c r="D59" s="7" t="s">
        <v>37</v>
      </c>
      <c r="E59" s="7" t="s">
        <v>312</v>
      </c>
      <c r="F59" s="7">
        <v>98.0</v>
      </c>
      <c r="G59" s="7">
        <v>1.0</v>
      </c>
      <c r="H59" s="17"/>
      <c r="I59" s="7">
        <v>0.0</v>
      </c>
      <c r="J59" s="7">
        <v>1.0</v>
      </c>
    </row>
    <row r="60">
      <c r="A60" s="7" t="s">
        <v>26</v>
      </c>
      <c r="B60" s="7" t="s">
        <v>35</v>
      </c>
      <c r="C60" s="7" t="s">
        <v>36</v>
      </c>
      <c r="D60" s="7" t="s">
        <v>206</v>
      </c>
      <c r="E60" s="7" t="s">
        <v>313</v>
      </c>
      <c r="F60" s="7">
        <v>95.0</v>
      </c>
      <c r="G60" s="7">
        <v>1.0</v>
      </c>
      <c r="H60" s="17"/>
      <c r="I60" s="7">
        <v>0.0</v>
      </c>
      <c r="J60" s="7">
        <v>1.0</v>
      </c>
    </row>
    <row r="61">
      <c r="A61" s="7" t="s">
        <v>26</v>
      </c>
      <c r="B61" s="7" t="s">
        <v>35</v>
      </c>
      <c r="C61" s="7" t="s">
        <v>36</v>
      </c>
      <c r="D61" s="7" t="s">
        <v>206</v>
      </c>
      <c r="E61" s="7" t="s">
        <v>314</v>
      </c>
      <c r="F61" s="7">
        <v>98.0</v>
      </c>
      <c r="G61" s="7">
        <v>1.0</v>
      </c>
      <c r="H61" s="17"/>
      <c r="I61" s="7">
        <v>0.0</v>
      </c>
      <c r="J61" s="7">
        <v>1.0</v>
      </c>
    </row>
    <row r="62">
      <c r="A62" s="7" t="s">
        <v>26</v>
      </c>
      <c r="B62" s="7" t="s">
        <v>35</v>
      </c>
      <c r="C62" s="7" t="s">
        <v>36</v>
      </c>
      <c r="D62" s="7" t="s">
        <v>153</v>
      </c>
      <c r="E62" s="7" t="s">
        <v>326</v>
      </c>
      <c r="F62" s="7">
        <v>95.0</v>
      </c>
      <c r="G62" s="7">
        <v>1.0</v>
      </c>
      <c r="H62" s="17"/>
      <c r="I62" s="7">
        <v>0.0</v>
      </c>
      <c r="J62" s="7">
        <v>1.0</v>
      </c>
    </row>
    <row r="63">
      <c r="A63" s="7" t="s">
        <v>26</v>
      </c>
      <c r="B63" s="7" t="s">
        <v>35</v>
      </c>
      <c r="C63" s="7" t="s">
        <v>36</v>
      </c>
      <c r="D63" s="7" t="s">
        <v>153</v>
      </c>
      <c r="E63" s="7" t="s">
        <v>328</v>
      </c>
      <c r="F63" s="7">
        <v>98.0</v>
      </c>
      <c r="G63" s="7">
        <v>1.0</v>
      </c>
      <c r="H63" s="17"/>
      <c r="I63" s="7">
        <v>0.0</v>
      </c>
      <c r="J63" s="7">
        <v>1.0</v>
      </c>
    </row>
    <row r="64">
      <c r="A64" s="7" t="s">
        <v>26</v>
      </c>
      <c r="B64" s="7" t="s">
        <v>35</v>
      </c>
      <c r="C64" s="7" t="s">
        <v>36</v>
      </c>
      <c r="D64" s="7" t="s">
        <v>153</v>
      </c>
      <c r="E64" s="7" t="s">
        <v>296</v>
      </c>
      <c r="F64" s="7">
        <v>95.0</v>
      </c>
      <c r="G64" s="7">
        <v>1.0</v>
      </c>
      <c r="H64" s="17"/>
      <c r="I64" s="7">
        <v>0.0</v>
      </c>
      <c r="J64" s="7">
        <v>1.0</v>
      </c>
    </row>
    <row r="65">
      <c r="A65" s="7" t="s">
        <v>26</v>
      </c>
      <c r="B65" s="7" t="s">
        <v>35</v>
      </c>
      <c r="C65" s="7" t="s">
        <v>36</v>
      </c>
      <c r="D65" s="7" t="s">
        <v>153</v>
      </c>
      <c r="E65" s="7" t="s">
        <v>297</v>
      </c>
      <c r="F65" s="7">
        <v>98.0</v>
      </c>
      <c r="G65" s="7">
        <v>1.0</v>
      </c>
      <c r="H65" s="17"/>
      <c r="I65" s="7">
        <v>0.0</v>
      </c>
      <c r="J65" s="7">
        <v>1.0</v>
      </c>
    </row>
    <row r="66">
      <c r="A66" s="7" t="s">
        <v>26</v>
      </c>
      <c r="B66" s="7" t="s">
        <v>35</v>
      </c>
      <c r="C66" s="7" t="s">
        <v>36</v>
      </c>
      <c r="D66" s="7" t="s">
        <v>48</v>
      </c>
      <c r="E66" s="7" t="s">
        <v>268</v>
      </c>
      <c r="F66" s="7">
        <v>95.0</v>
      </c>
      <c r="G66" s="7">
        <v>1.0</v>
      </c>
      <c r="H66" s="17"/>
      <c r="I66" s="7">
        <v>0.0</v>
      </c>
      <c r="J66" s="7">
        <v>1.0</v>
      </c>
    </row>
    <row r="67">
      <c r="A67" s="7" t="s">
        <v>26</v>
      </c>
      <c r="B67" s="7" t="s">
        <v>35</v>
      </c>
      <c r="C67" s="7" t="s">
        <v>36</v>
      </c>
      <c r="D67" s="7" t="s">
        <v>48</v>
      </c>
      <c r="E67" s="7" t="s">
        <v>267</v>
      </c>
      <c r="F67" s="7">
        <v>98.0</v>
      </c>
      <c r="G67" s="7">
        <v>1.0</v>
      </c>
      <c r="H67" s="17"/>
      <c r="I67" s="7">
        <v>0.0</v>
      </c>
      <c r="J67" s="7">
        <v>1.0</v>
      </c>
    </row>
    <row r="68">
      <c r="A68" s="7" t="s">
        <v>26</v>
      </c>
      <c r="B68" s="7" t="s">
        <v>35</v>
      </c>
      <c r="C68" s="7" t="s">
        <v>54</v>
      </c>
      <c r="D68" s="7" t="s">
        <v>131</v>
      </c>
      <c r="E68" s="7" t="s">
        <v>265</v>
      </c>
      <c r="F68" s="7">
        <v>100.0</v>
      </c>
      <c r="G68" s="7">
        <v>1.0</v>
      </c>
      <c r="H68" s="17"/>
      <c r="I68" s="7">
        <v>1.0</v>
      </c>
      <c r="J68" s="7">
        <v>1.0</v>
      </c>
    </row>
    <row r="69">
      <c r="A69" s="7" t="s">
        <v>26</v>
      </c>
      <c r="B69" s="7" t="s">
        <v>35</v>
      </c>
      <c r="C69" s="7" t="s">
        <v>36</v>
      </c>
      <c r="D69" s="7" t="s">
        <v>80</v>
      </c>
      <c r="E69" s="7" t="s">
        <v>352</v>
      </c>
      <c r="F69" s="7">
        <v>95.0</v>
      </c>
      <c r="G69" s="7">
        <v>1.0</v>
      </c>
      <c r="H69" s="17"/>
      <c r="I69" s="7">
        <v>1.0</v>
      </c>
      <c r="J69" s="7">
        <v>1.0</v>
      </c>
    </row>
    <row r="70">
      <c r="A70" s="7" t="s">
        <v>26</v>
      </c>
      <c r="B70" s="7" t="s">
        <v>35</v>
      </c>
      <c r="C70" s="7" t="s">
        <v>36</v>
      </c>
      <c r="D70" s="7" t="s">
        <v>80</v>
      </c>
      <c r="E70" s="7" t="s">
        <v>353</v>
      </c>
      <c r="F70" s="7">
        <v>98.0</v>
      </c>
      <c r="G70" s="7">
        <v>1.0</v>
      </c>
      <c r="H70" s="17"/>
      <c r="I70" s="7">
        <v>1.0</v>
      </c>
      <c r="J70" s="7">
        <v>1.0</v>
      </c>
    </row>
    <row r="71">
      <c r="A71" s="7" t="s">
        <v>26</v>
      </c>
      <c r="B71" s="7" t="s">
        <v>35</v>
      </c>
      <c r="C71" s="7" t="s">
        <v>54</v>
      </c>
      <c r="D71" s="7" t="s">
        <v>56</v>
      </c>
      <c r="E71" s="7" t="s">
        <v>354</v>
      </c>
      <c r="F71" s="7">
        <v>83.0</v>
      </c>
      <c r="G71" s="7">
        <v>1.0</v>
      </c>
      <c r="H71" s="17"/>
      <c r="I71" s="7">
        <v>4.0</v>
      </c>
      <c r="J71" s="7">
        <v>2.0</v>
      </c>
    </row>
    <row r="72">
      <c r="A72" s="7" t="s">
        <v>26</v>
      </c>
      <c r="B72" s="7" t="s">
        <v>35</v>
      </c>
      <c r="C72" s="7" t="s">
        <v>36</v>
      </c>
      <c r="D72" s="7" t="s">
        <v>37</v>
      </c>
      <c r="E72" s="7" t="s">
        <v>355</v>
      </c>
      <c r="F72" s="7">
        <v>95.0</v>
      </c>
      <c r="G72" s="7">
        <v>1.0</v>
      </c>
      <c r="H72" s="17"/>
      <c r="I72" s="7">
        <v>0.0</v>
      </c>
      <c r="J72" s="7">
        <v>1.0</v>
      </c>
    </row>
    <row r="73">
      <c r="A73" s="7" t="s">
        <v>26</v>
      </c>
      <c r="B73" s="7" t="s">
        <v>35</v>
      </c>
      <c r="C73" s="7" t="s">
        <v>36</v>
      </c>
      <c r="D73" s="7" t="s">
        <v>37</v>
      </c>
      <c r="E73" s="7" t="s">
        <v>365</v>
      </c>
      <c r="F73" s="7">
        <v>98.0</v>
      </c>
      <c r="G73" s="7">
        <v>1.0</v>
      </c>
      <c r="H73" s="17"/>
      <c r="I73" s="7">
        <v>0.0</v>
      </c>
      <c r="J73" s="7">
        <v>1.0</v>
      </c>
    </row>
    <row r="74">
      <c r="A74" s="7" t="s">
        <v>26</v>
      </c>
      <c r="B74" s="7" t="s">
        <v>35</v>
      </c>
      <c r="C74" s="7" t="s">
        <v>36</v>
      </c>
      <c r="D74" s="7" t="s">
        <v>37</v>
      </c>
      <c r="E74" s="7" t="s">
        <v>301</v>
      </c>
      <c r="F74" s="7">
        <v>95.0</v>
      </c>
      <c r="G74" s="7">
        <v>1.0</v>
      </c>
      <c r="H74" s="17"/>
      <c r="I74" s="7">
        <v>0.0</v>
      </c>
      <c r="J74" s="7">
        <v>1.0</v>
      </c>
    </row>
    <row r="75">
      <c r="A75" s="7" t="s">
        <v>26</v>
      </c>
      <c r="B75" s="7" t="s">
        <v>35</v>
      </c>
      <c r="C75" s="7" t="s">
        <v>36</v>
      </c>
      <c r="D75" s="7" t="s">
        <v>37</v>
      </c>
      <c r="E75" s="7" t="s">
        <v>305</v>
      </c>
      <c r="F75" s="7">
        <v>98.0</v>
      </c>
      <c r="G75" s="7">
        <v>1.0</v>
      </c>
      <c r="H75" s="17"/>
      <c r="I75" s="7">
        <v>0.0</v>
      </c>
      <c r="J75" s="7">
        <v>1.0</v>
      </c>
    </row>
    <row r="76">
      <c r="A76" s="7" t="s">
        <v>26</v>
      </c>
      <c r="B76" s="7" t="s">
        <v>35</v>
      </c>
      <c r="C76" s="7" t="s">
        <v>36</v>
      </c>
      <c r="D76" s="7" t="s">
        <v>37</v>
      </c>
      <c r="E76" s="7" t="s">
        <v>308</v>
      </c>
      <c r="F76" s="7">
        <v>95.0</v>
      </c>
      <c r="G76" s="7">
        <v>1.0</v>
      </c>
      <c r="H76" s="17"/>
      <c r="I76" s="7">
        <v>0.0</v>
      </c>
      <c r="J76" s="7">
        <v>1.0</v>
      </c>
    </row>
    <row r="77">
      <c r="A77" s="7" t="s">
        <v>26</v>
      </c>
      <c r="B77" s="7" t="s">
        <v>35</v>
      </c>
      <c r="C77" s="7" t="s">
        <v>36</v>
      </c>
      <c r="D77" s="7" t="s">
        <v>37</v>
      </c>
      <c r="E77" s="7" t="s">
        <v>310</v>
      </c>
      <c r="F77" s="7">
        <v>98.0</v>
      </c>
      <c r="G77" s="7">
        <v>1.0</v>
      </c>
      <c r="H77" s="17"/>
      <c r="I77" s="7">
        <v>0.0</v>
      </c>
      <c r="J77" s="7">
        <v>1.0</v>
      </c>
    </row>
    <row r="78">
      <c r="A78" s="7" t="s">
        <v>26</v>
      </c>
      <c r="B78" s="7" t="s">
        <v>35</v>
      </c>
      <c r="C78" s="7" t="s">
        <v>36</v>
      </c>
      <c r="D78" s="7" t="s">
        <v>48</v>
      </c>
      <c r="E78" s="7" t="s">
        <v>263</v>
      </c>
      <c r="F78" s="7">
        <v>95.0</v>
      </c>
      <c r="G78" s="7">
        <v>1.0</v>
      </c>
      <c r="H78" s="17"/>
      <c r="I78" s="7">
        <v>2.0</v>
      </c>
      <c r="J78" s="7">
        <v>1.0</v>
      </c>
    </row>
    <row r="79">
      <c r="A79" s="7" t="s">
        <v>26</v>
      </c>
      <c r="B79" s="7" t="s">
        <v>35</v>
      </c>
      <c r="C79" s="7" t="s">
        <v>36</v>
      </c>
      <c r="D79" s="7" t="s">
        <v>48</v>
      </c>
      <c r="E79" s="7" t="s">
        <v>254</v>
      </c>
      <c r="F79" s="7">
        <v>98.0</v>
      </c>
      <c r="G79" s="7">
        <v>1.0</v>
      </c>
      <c r="H79" s="17"/>
      <c r="I79" s="7">
        <v>2.0</v>
      </c>
      <c r="J79" s="7">
        <v>1.0</v>
      </c>
    </row>
    <row r="80">
      <c r="A80" s="7" t="s">
        <v>26</v>
      </c>
      <c r="B80" s="7" t="s">
        <v>35</v>
      </c>
      <c r="C80" s="7" t="s">
        <v>36</v>
      </c>
      <c r="D80" s="7" t="s">
        <v>48</v>
      </c>
      <c r="E80" s="7" t="s">
        <v>315</v>
      </c>
      <c r="F80" s="7">
        <v>95.0</v>
      </c>
      <c r="G80" s="7">
        <v>1.0</v>
      </c>
      <c r="H80" s="17"/>
      <c r="I80" s="7">
        <v>2.0</v>
      </c>
      <c r="J80" s="7">
        <v>1.0</v>
      </c>
    </row>
    <row r="81">
      <c r="A81" s="7" t="s">
        <v>26</v>
      </c>
      <c r="B81" s="7" t="s">
        <v>35</v>
      </c>
      <c r="C81" s="7" t="s">
        <v>36</v>
      </c>
      <c r="D81" s="7" t="s">
        <v>48</v>
      </c>
      <c r="E81" s="7" t="s">
        <v>324</v>
      </c>
      <c r="F81" s="7">
        <v>98.0</v>
      </c>
      <c r="G81" s="7">
        <v>1.0</v>
      </c>
      <c r="H81" s="17"/>
      <c r="I81" s="7">
        <v>2.0</v>
      </c>
      <c r="J81" s="7">
        <v>1.0</v>
      </c>
    </row>
    <row r="82">
      <c r="A82" s="7" t="s">
        <v>26</v>
      </c>
      <c r="B82" s="7" t="s">
        <v>35</v>
      </c>
      <c r="C82" s="7" t="s">
        <v>36</v>
      </c>
      <c r="D82" s="7" t="s">
        <v>48</v>
      </c>
      <c r="E82" s="7" t="s">
        <v>253</v>
      </c>
      <c r="F82" s="7">
        <v>95.0</v>
      </c>
      <c r="G82" s="7">
        <v>1.0</v>
      </c>
      <c r="H82" s="17"/>
      <c r="I82" s="7">
        <v>1.0</v>
      </c>
      <c r="J82" s="7">
        <v>1.0</v>
      </c>
    </row>
    <row r="83">
      <c r="A83" s="7" t="s">
        <v>26</v>
      </c>
      <c r="B83" s="7" t="s">
        <v>35</v>
      </c>
      <c r="C83" s="7" t="s">
        <v>36</v>
      </c>
      <c r="D83" s="7" t="s">
        <v>48</v>
      </c>
      <c r="E83" s="7" t="s">
        <v>251</v>
      </c>
      <c r="F83" s="7">
        <v>98.0</v>
      </c>
      <c r="G83" s="7">
        <v>1.0</v>
      </c>
      <c r="H83" s="17"/>
      <c r="I83" s="7">
        <v>1.0</v>
      </c>
      <c r="J83" s="7">
        <v>1.0</v>
      </c>
    </row>
    <row r="84">
      <c r="A84" s="7" t="s">
        <v>26</v>
      </c>
      <c r="B84" s="7" t="s">
        <v>35</v>
      </c>
      <c r="C84" s="7" t="s">
        <v>36</v>
      </c>
      <c r="D84" s="7" t="s">
        <v>37</v>
      </c>
      <c r="E84" s="7" t="s">
        <v>399</v>
      </c>
      <c r="F84" s="7">
        <v>95.0</v>
      </c>
      <c r="G84" s="7">
        <v>1.0</v>
      </c>
      <c r="H84" s="17"/>
      <c r="I84" s="7">
        <v>0.0</v>
      </c>
      <c r="J84" s="7">
        <v>1.0</v>
      </c>
    </row>
    <row r="85">
      <c r="A85" s="7" t="s">
        <v>26</v>
      </c>
      <c r="B85" s="7" t="s">
        <v>35</v>
      </c>
      <c r="C85" s="7" t="s">
        <v>36</v>
      </c>
      <c r="D85" s="7" t="s">
        <v>37</v>
      </c>
      <c r="E85" s="7" t="s">
        <v>401</v>
      </c>
      <c r="F85" s="7">
        <v>98.0</v>
      </c>
      <c r="G85" s="7">
        <v>1.0</v>
      </c>
      <c r="H85" s="17"/>
      <c r="I85" s="7">
        <v>0.0</v>
      </c>
      <c r="J85" s="7">
        <v>1.0</v>
      </c>
    </row>
    <row r="86">
      <c r="A86" s="7" t="s">
        <v>26</v>
      </c>
      <c r="B86" s="7" t="s">
        <v>35</v>
      </c>
      <c r="C86" s="7" t="s">
        <v>36</v>
      </c>
      <c r="D86" s="7" t="s">
        <v>107</v>
      </c>
      <c r="E86" s="7" t="s">
        <v>327</v>
      </c>
      <c r="F86" s="7">
        <v>69.0</v>
      </c>
      <c r="G86" s="7">
        <v>1.0</v>
      </c>
      <c r="H86" s="17"/>
      <c r="I86" s="7">
        <v>3.0</v>
      </c>
      <c r="J86" s="7">
        <v>4.0</v>
      </c>
    </row>
    <row r="87">
      <c r="A87" s="7" t="s">
        <v>26</v>
      </c>
      <c r="B87" s="7" t="s">
        <v>35</v>
      </c>
      <c r="C87" s="7" t="s">
        <v>36</v>
      </c>
      <c r="D87" s="7" t="s">
        <v>206</v>
      </c>
      <c r="E87" s="7" t="s">
        <v>405</v>
      </c>
      <c r="F87" s="7">
        <v>95.0</v>
      </c>
      <c r="G87" s="7">
        <v>1.0</v>
      </c>
      <c r="H87" s="17"/>
      <c r="I87" s="7">
        <v>2.0</v>
      </c>
      <c r="J87" s="7">
        <v>1.0</v>
      </c>
    </row>
    <row r="88">
      <c r="A88" s="7" t="s">
        <v>26</v>
      </c>
      <c r="B88" s="7" t="s">
        <v>35</v>
      </c>
      <c r="C88" s="7" t="s">
        <v>36</v>
      </c>
      <c r="D88" s="7" t="s">
        <v>206</v>
      </c>
      <c r="E88" s="7" t="s">
        <v>407</v>
      </c>
      <c r="F88" s="7">
        <v>98.0</v>
      </c>
      <c r="G88" s="7">
        <v>1.0</v>
      </c>
      <c r="H88" s="17"/>
      <c r="I88" s="7">
        <v>2.0</v>
      </c>
      <c r="J88" s="7">
        <v>1.0</v>
      </c>
    </row>
    <row r="89">
      <c r="A89" s="7" t="s">
        <v>26</v>
      </c>
      <c r="B89" s="7" t="s">
        <v>35</v>
      </c>
      <c r="C89" s="7" t="s">
        <v>54</v>
      </c>
      <c r="D89" s="7" t="s">
        <v>129</v>
      </c>
      <c r="E89" s="7" t="s">
        <v>329</v>
      </c>
      <c r="F89" s="7">
        <v>81.0</v>
      </c>
      <c r="G89" s="7">
        <v>1.0</v>
      </c>
      <c r="H89" s="17"/>
      <c r="I89" s="7">
        <v>3.0</v>
      </c>
      <c r="J89" s="7">
        <v>3.0</v>
      </c>
    </row>
    <row r="90">
      <c r="A90" s="7" t="s">
        <v>26</v>
      </c>
      <c r="B90" s="7" t="s">
        <v>35</v>
      </c>
      <c r="C90" s="7" t="s">
        <v>36</v>
      </c>
      <c r="D90" s="7" t="s">
        <v>37</v>
      </c>
      <c r="E90" s="7" t="s">
        <v>410</v>
      </c>
      <c r="F90" s="7">
        <v>95.0</v>
      </c>
      <c r="G90" s="7">
        <v>1.0</v>
      </c>
      <c r="H90" s="17"/>
      <c r="I90" s="7">
        <v>1.0</v>
      </c>
      <c r="J90" s="7">
        <v>1.0</v>
      </c>
    </row>
    <row r="91">
      <c r="A91" s="7" t="s">
        <v>26</v>
      </c>
      <c r="B91" s="7" t="s">
        <v>35</v>
      </c>
      <c r="C91" s="7" t="s">
        <v>36</v>
      </c>
      <c r="D91" s="7" t="s">
        <v>37</v>
      </c>
      <c r="E91" s="7" t="s">
        <v>416</v>
      </c>
      <c r="F91" s="7">
        <v>98.0</v>
      </c>
      <c r="G91" s="7">
        <v>1.0</v>
      </c>
      <c r="H91" s="17"/>
      <c r="I91" s="7">
        <v>1.0</v>
      </c>
      <c r="J91" s="7">
        <v>1.0</v>
      </c>
    </row>
    <row r="92">
      <c r="A92" s="7" t="s">
        <v>26</v>
      </c>
      <c r="B92" s="7" t="s">
        <v>35</v>
      </c>
      <c r="C92" s="7" t="s">
        <v>36</v>
      </c>
      <c r="D92" s="7" t="s">
        <v>153</v>
      </c>
      <c r="E92" s="7" t="s">
        <v>235</v>
      </c>
      <c r="F92" s="7">
        <v>95.0</v>
      </c>
      <c r="G92" s="7">
        <v>1.0</v>
      </c>
      <c r="H92" s="17"/>
      <c r="I92" s="7">
        <v>2.0</v>
      </c>
      <c r="J92" s="7">
        <v>1.0</v>
      </c>
    </row>
    <row r="93">
      <c r="A93" s="7" t="s">
        <v>26</v>
      </c>
      <c r="B93" s="7" t="s">
        <v>35</v>
      </c>
      <c r="C93" s="7" t="s">
        <v>36</v>
      </c>
      <c r="D93" s="7" t="s">
        <v>153</v>
      </c>
      <c r="E93" s="7" t="s">
        <v>234</v>
      </c>
      <c r="F93" s="7">
        <v>98.0</v>
      </c>
      <c r="G93" s="7">
        <v>1.0</v>
      </c>
      <c r="H93" s="17"/>
      <c r="I93" s="7">
        <v>2.0</v>
      </c>
      <c r="J93" s="7">
        <v>1.0</v>
      </c>
    </row>
    <row r="94">
      <c r="A94" s="7" t="s">
        <v>26</v>
      </c>
      <c r="B94" s="7" t="s">
        <v>35</v>
      </c>
      <c r="C94" s="7" t="s">
        <v>101</v>
      </c>
      <c r="D94" s="7" t="s">
        <v>230</v>
      </c>
      <c r="E94" s="7" t="s">
        <v>233</v>
      </c>
      <c r="F94" s="7">
        <v>100.0</v>
      </c>
      <c r="G94" s="7">
        <v>1.0</v>
      </c>
      <c r="H94" s="17"/>
      <c r="I94" s="7">
        <v>0.0</v>
      </c>
      <c r="J94" s="7">
        <v>1.0</v>
      </c>
    </row>
    <row r="95">
      <c r="A95" s="7" t="s">
        <v>26</v>
      </c>
      <c r="B95" s="7" t="s">
        <v>35</v>
      </c>
      <c r="C95" s="7" t="s">
        <v>54</v>
      </c>
      <c r="D95" s="7" t="s">
        <v>106</v>
      </c>
      <c r="E95" s="7" t="s">
        <v>331</v>
      </c>
      <c r="F95" s="7">
        <v>86.0</v>
      </c>
      <c r="G95" s="7">
        <v>1.0</v>
      </c>
      <c r="H95" s="17"/>
      <c r="I95" s="7">
        <v>2.0</v>
      </c>
      <c r="J95" s="7">
        <v>2.0</v>
      </c>
    </row>
    <row r="96">
      <c r="A96" s="7" t="s">
        <v>26</v>
      </c>
      <c r="B96" s="7" t="s">
        <v>35</v>
      </c>
      <c r="C96" s="7" t="s">
        <v>36</v>
      </c>
      <c r="D96" s="7" t="s">
        <v>37</v>
      </c>
      <c r="E96" s="7" t="s">
        <v>432</v>
      </c>
      <c r="F96" s="7">
        <v>95.0</v>
      </c>
      <c r="G96" s="7">
        <v>1.0</v>
      </c>
      <c r="H96" s="17"/>
      <c r="I96" s="7">
        <v>0.0</v>
      </c>
      <c r="J96" s="7">
        <v>1.0</v>
      </c>
    </row>
    <row r="97">
      <c r="A97" s="7" t="s">
        <v>26</v>
      </c>
      <c r="B97" s="7" t="s">
        <v>35</v>
      </c>
      <c r="C97" s="7" t="s">
        <v>36</v>
      </c>
      <c r="D97" s="7" t="s">
        <v>37</v>
      </c>
      <c r="E97" s="7" t="s">
        <v>438</v>
      </c>
      <c r="F97" s="7">
        <v>98.0</v>
      </c>
      <c r="G97" s="7">
        <v>1.0</v>
      </c>
      <c r="H97" s="17"/>
      <c r="I97" s="7">
        <v>0.0</v>
      </c>
      <c r="J97" s="7">
        <v>1.0</v>
      </c>
    </row>
    <row r="98">
      <c r="A98" s="7" t="s">
        <v>26</v>
      </c>
      <c r="B98" s="7" t="s">
        <v>35</v>
      </c>
      <c r="C98" s="7" t="s">
        <v>36</v>
      </c>
      <c r="D98" s="7" t="s">
        <v>37</v>
      </c>
      <c r="E98" s="7" t="s">
        <v>439</v>
      </c>
      <c r="F98" s="7">
        <v>95.0</v>
      </c>
      <c r="G98" s="7">
        <v>1.0</v>
      </c>
      <c r="H98" s="17"/>
      <c r="I98" s="7">
        <v>0.0</v>
      </c>
      <c r="J98" s="7">
        <v>1.0</v>
      </c>
    </row>
    <row r="99">
      <c r="A99" s="7" t="s">
        <v>26</v>
      </c>
      <c r="B99" s="7" t="s">
        <v>35</v>
      </c>
      <c r="C99" s="7" t="s">
        <v>36</v>
      </c>
      <c r="D99" s="7" t="s">
        <v>37</v>
      </c>
      <c r="E99" s="7" t="s">
        <v>446</v>
      </c>
      <c r="F99" s="7">
        <v>98.0</v>
      </c>
      <c r="G99" s="7">
        <v>1.0</v>
      </c>
      <c r="H99" s="17"/>
      <c r="I99" s="7">
        <v>0.0</v>
      </c>
      <c r="J99" s="7">
        <v>1.0</v>
      </c>
    </row>
    <row r="100">
      <c r="A100" s="7" t="s">
        <v>26</v>
      </c>
      <c r="B100" s="7" t="s">
        <v>35</v>
      </c>
      <c r="C100" s="7" t="s">
        <v>101</v>
      </c>
      <c r="D100" s="7" t="s">
        <v>230</v>
      </c>
      <c r="E100" s="7" t="s">
        <v>231</v>
      </c>
      <c r="F100" s="7">
        <v>82.0</v>
      </c>
      <c r="G100" s="7">
        <v>1.0</v>
      </c>
      <c r="H100" s="17"/>
      <c r="I100" s="7">
        <v>3.0</v>
      </c>
      <c r="J100" s="7">
        <v>2.0</v>
      </c>
    </row>
    <row r="101">
      <c r="A101" s="7" t="s">
        <v>26</v>
      </c>
      <c r="B101" s="7" t="s">
        <v>35</v>
      </c>
      <c r="C101" s="7" t="s">
        <v>101</v>
      </c>
      <c r="D101" s="7" t="s">
        <v>145</v>
      </c>
      <c r="E101" s="7" t="s">
        <v>229</v>
      </c>
      <c r="F101" s="7">
        <v>94.0</v>
      </c>
      <c r="G101" s="7">
        <v>1.0</v>
      </c>
      <c r="H101" s="17"/>
      <c r="I101" s="7">
        <v>2.0</v>
      </c>
      <c r="J101" s="7">
        <v>1.0</v>
      </c>
    </row>
    <row r="102">
      <c r="A102" s="7" t="s">
        <v>26</v>
      </c>
      <c r="B102" s="7" t="s">
        <v>35</v>
      </c>
      <c r="C102" s="7" t="s">
        <v>210</v>
      </c>
      <c r="D102" s="7" t="s">
        <v>212</v>
      </c>
      <c r="E102" s="7" t="s">
        <v>213</v>
      </c>
      <c r="F102" s="7">
        <v>70.0</v>
      </c>
      <c r="G102" s="7">
        <v>1.0</v>
      </c>
      <c r="H102" s="17"/>
      <c r="I102" s="7">
        <v>10.0</v>
      </c>
      <c r="J102" s="7">
        <v>5.0</v>
      </c>
    </row>
    <row r="103">
      <c r="A103" s="7" t="s">
        <v>26</v>
      </c>
      <c r="B103" s="7" t="s">
        <v>35</v>
      </c>
      <c r="C103" s="7" t="s">
        <v>101</v>
      </c>
      <c r="D103" s="7" t="s">
        <v>110</v>
      </c>
      <c r="E103" s="7" t="s">
        <v>189</v>
      </c>
      <c r="F103" s="7">
        <v>64.0</v>
      </c>
      <c r="G103" s="7">
        <v>1.0</v>
      </c>
      <c r="H103" s="17"/>
      <c r="I103" s="7">
        <v>4.0</v>
      </c>
      <c r="J103" s="7">
        <v>6.0</v>
      </c>
    </row>
    <row r="104">
      <c r="A104" s="7" t="s">
        <v>26</v>
      </c>
      <c r="B104" s="7" t="s">
        <v>35</v>
      </c>
      <c r="C104" s="7" t="s">
        <v>101</v>
      </c>
      <c r="D104" s="7" t="s">
        <v>186</v>
      </c>
      <c r="E104" s="7" t="s">
        <v>187</v>
      </c>
      <c r="F104" s="7">
        <v>100.0</v>
      </c>
      <c r="G104" s="7">
        <v>1.0</v>
      </c>
      <c r="H104" s="17"/>
      <c r="I104" s="7">
        <v>0.0</v>
      </c>
      <c r="J104" s="7">
        <v>0.0</v>
      </c>
    </row>
    <row r="105">
      <c r="A105" s="7" t="s">
        <v>26</v>
      </c>
      <c r="B105" s="7" t="s">
        <v>35</v>
      </c>
      <c r="C105" s="7" t="s">
        <v>101</v>
      </c>
      <c r="D105" s="7" t="s">
        <v>184</v>
      </c>
      <c r="E105" s="7" t="s">
        <v>185</v>
      </c>
      <c r="F105" s="7">
        <v>89.0</v>
      </c>
      <c r="G105" s="7">
        <v>1.0</v>
      </c>
      <c r="H105" s="17"/>
      <c r="I105" s="7">
        <v>4.0</v>
      </c>
      <c r="J105" s="7">
        <v>1.0</v>
      </c>
    </row>
    <row r="106">
      <c r="A106" s="7" t="s">
        <v>26</v>
      </c>
      <c r="B106" s="7" t="s">
        <v>35</v>
      </c>
      <c r="C106" s="7" t="s">
        <v>36</v>
      </c>
      <c r="D106" s="7" t="s">
        <v>37</v>
      </c>
      <c r="E106" s="7" t="s">
        <v>359</v>
      </c>
      <c r="F106" s="7">
        <v>95.0</v>
      </c>
      <c r="G106" s="7">
        <v>1.0</v>
      </c>
      <c r="H106" s="17"/>
      <c r="I106" s="7">
        <v>0.0</v>
      </c>
      <c r="J106" s="7">
        <v>1.0</v>
      </c>
    </row>
    <row r="107">
      <c r="A107" s="7" t="s">
        <v>26</v>
      </c>
      <c r="B107" s="7" t="s">
        <v>35</v>
      </c>
      <c r="C107" s="7" t="s">
        <v>36</v>
      </c>
      <c r="D107" s="7" t="s">
        <v>37</v>
      </c>
      <c r="E107" s="7" t="s">
        <v>360</v>
      </c>
      <c r="F107" s="7">
        <v>98.0</v>
      </c>
      <c r="G107" s="7">
        <v>1.0</v>
      </c>
      <c r="H107" s="17"/>
      <c r="I107" s="7">
        <v>0.0</v>
      </c>
      <c r="J107" s="7">
        <v>1.0</v>
      </c>
    </row>
    <row r="108">
      <c r="A108" s="7" t="s">
        <v>26</v>
      </c>
      <c r="B108" s="7" t="s">
        <v>35</v>
      </c>
      <c r="C108" s="7" t="s">
        <v>36</v>
      </c>
      <c r="D108" s="7" t="s">
        <v>37</v>
      </c>
      <c r="E108" s="7" t="s">
        <v>368</v>
      </c>
      <c r="F108" s="7">
        <v>95.0</v>
      </c>
      <c r="G108" s="7">
        <v>1.0</v>
      </c>
      <c r="H108" s="17"/>
      <c r="I108" s="7">
        <v>1.0</v>
      </c>
      <c r="J108" s="7">
        <v>1.0</v>
      </c>
    </row>
    <row r="109">
      <c r="A109" s="7" t="s">
        <v>26</v>
      </c>
      <c r="B109" s="7" t="s">
        <v>35</v>
      </c>
      <c r="C109" s="7" t="s">
        <v>36</v>
      </c>
      <c r="D109" s="7" t="s">
        <v>37</v>
      </c>
      <c r="E109" s="7" t="s">
        <v>369</v>
      </c>
      <c r="F109" s="7">
        <v>98.0</v>
      </c>
      <c r="G109" s="7">
        <v>1.0</v>
      </c>
      <c r="H109" s="17"/>
      <c r="I109" s="7">
        <v>1.0</v>
      </c>
      <c r="J109" s="7">
        <v>1.0</v>
      </c>
    </row>
    <row r="110">
      <c r="A110" s="7" t="s">
        <v>26</v>
      </c>
      <c r="B110" s="7" t="s">
        <v>35</v>
      </c>
      <c r="C110" s="7" t="s">
        <v>54</v>
      </c>
      <c r="D110" s="7" t="s">
        <v>137</v>
      </c>
      <c r="E110" s="7" t="s">
        <v>371</v>
      </c>
      <c r="F110" s="7">
        <v>81.0</v>
      </c>
      <c r="G110" s="7">
        <v>1.0</v>
      </c>
      <c r="H110" s="17"/>
      <c r="I110" s="7">
        <v>3.0</v>
      </c>
      <c r="J110" s="7">
        <v>3.0</v>
      </c>
    </row>
    <row r="111">
      <c r="A111" s="7" t="s">
        <v>26</v>
      </c>
      <c r="B111" s="7" t="s">
        <v>35</v>
      </c>
      <c r="C111" s="7" t="s">
        <v>36</v>
      </c>
      <c r="D111" s="7" t="s">
        <v>37</v>
      </c>
      <c r="E111" s="7" t="s">
        <v>512</v>
      </c>
      <c r="F111" s="7">
        <v>95.0</v>
      </c>
      <c r="G111" s="7">
        <v>1.0</v>
      </c>
      <c r="H111" s="17"/>
      <c r="I111" s="7">
        <v>0.0</v>
      </c>
      <c r="J111" s="7">
        <v>1.0</v>
      </c>
    </row>
    <row r="112">
      <c r="A112" s="7" t="s">
        <v>26</v>
      </c>
      <c r="B112" s="7" t="s">
        <v>35</v>
      </c>
      <c r="C112" s="7" t="s">
        <v>36</v>
      </c>
      <c r="D112" s="7" t="s">
        <v>37</v>
      </c>
      <c r="E112" s="7" t="s">
        <v>514</v>
      </c>
      <c r="F112" s="7">
        <v>98.0</v>
      </c>
      <c r="G112" s="7">
        <v>1.0</v>
      </c>
      <c r="H112" s="17"/>
      <c r="I112" s="7">
        <v>0.0</v>
      </c>
      <c r="J112" s="7">
        <v>1.0</v>
      </c>
    </row>
    <row r="113">
      <c r="A113" s="7" t="s">
        <v>26</v>
      </c>
      <c r="B113" s="7" t="s">
        <v>35</v>
      </c>
      <c r="C113" s="7" t="s">
        <v>36</v>
      </c>
      <c r="D113" s="7" t="s">
        <v>37</v>
      </c>
      <c r="E113" s="7" t="s">
        <v>464</v>
      </c>
      <c r="F113" s="7">
        <v>95.0</v>
      </c>
      <c r="G113" s="7">
        <v>1.0</v>
      </c>
      <c r="H113" s="17"/>
      <c r="I113" s="7">
        <v>0.0</v>
      </c>
      <c r="J113" s="7">
        <v>1.0</v>
      </c>
    </row>
    <row r="114">
      <c r="A114" s="7" t="s">
        <v>26</v>
      </c>
      <c r="B114" s="7" t="s">
        <v>35</v>
      </c>
      <c r="C114" s="7" t="s">
        <v>36</v>
      </c>
      <c r="D114" s="7" t="s">
        <v>37</v>
      </c>
      <c r="E114" s="7" t="s">
        <v>466</v>
      </c>
      <c r="F114" s="7">
        <v>98.0</v>
      </c>
      <c r="G114" s="7">
        <v>1.0</v>
      </c>
      <c r="H114" s="17"/>
      <c r="I114" s="7">
        <v>0.0</v>
      </c>
      <c r="J114" s="7">
        <v>1.0</v>
      </c>
    </row>
    <row r="115">
      <c r="A115" s="7" t="s">
        <v>26</v>
      </c>
      <c r="B115" s="7" t="s">
        <v>35</v>
      </c>
      <c r="C115" s="7" t="s">
        <v>36</v>
      </c>
      <c r="D115" s="7" t="s">
        <v>37</v>
      </c>
      <c r="E115" s="7" t="s">
        <v>372</v>
      </c>
      <c r="F115" s="7">
        <v>95.0</v>
      </c>
      <c r="G115" s="7">
        <v>1.0</v>
      </c>
      <c r="H115" s="17"/>
      <c r="I115" s="7">
        <v>0.0</v>
      </c>
      <c r="J115" s="7">
        <v>1.0</v>
      </c>
    </row>
    <row r="116">
      <c r="A116" s="7" t="s">
        <v>26</v>
      </c>
      <c r="B116" s="7" t="s">
        <v>35</v>
      </c>
      <c r="C116" s="7" t="s">
        <v>36</v>
      </c>
      <c r="D116" s="7" t="s">
        <v>37</v>
      </c>
      <c r="E116" s="7" t="s">
        <v>373</v>
      </c>
      <c r="F116" s="7">
        <v>98.0</v>
      </c>
      <c r="G116" s="7">
        <v>1.0</v>
      </c>
      <c r="H116" s="17"/>
      <c r="I116" s="7">
        <v>0.0</v>
      </c>
      <c r="J116" s="7">
        <v>1.0</v>
      </c>
    </row>
    <row r="117">
      <c r="A117" s="7" t="s">
        <v>26</v>
      </c>
      <c r="B117" s="7" t="s">
        <v>35</v>
      </c>
      <c r="C117" s="7" t="s">
        <v>36</v>
      </c>
      <c r="D117" s="7" t="s">
        <v>262</v>
      </c>
      <c r="E117" s="7" t="s">
        <v>180</v>
      </c>
      <c r="F117" s="7">
        <v>95.0</v>
      </c>
      <c r="G117" s="7">
        <v>1.0</v>
      </c>
      <c r="H117" s="17"/>
      <c r="I117" s="7">
        <v>0.0</v>
      </c>
      <c r="J117" s="7">
        <v>1.0</v>
      </c>
    </row>
    <row r="118">
      <c r="A118" s="7" t="s">
        <v>26</v>
      </c>
      <c r="B118" s="7" t="s">
        <v>35</v>
      </c>
      <c r="C118" s="7" t="s">
        <v>36</v>
      </c>
      <c r="D118" s="7" t="s">
        <v>343</v>
      </c>
      <c r="E118" s="7" t="s">
        <v>180</v>
      </c>
      <c r="F118" s="7">
        <v>95.0</v>
      </c>
      <c r="G118" s="7">
        <v>1.0</v>
      </c>
      <c r="H118" s="17"/>
      <c r="I118" s="7">
        <v>0.0</v>
      </c>
      <c r="J118" s="7">
        <v>1.0</v>
      </c>
    </row>
    <row r="119">
      <c r="A119" s="7" t="s">
        <v>26</v>
      </c>
      <c r="B119" s="7" t="s">
        <v>35</v>
      </c>
      <c r="C119" s="7" t="s">
        <v>36</v>
      </c>
      <c r="D119" s="7" t="s">
        <v>242</v>
      </c>
      <c r="E119" s="7" t="s">
        <v>180</v>
      </c>
      <c r="F119" s="7">
        <v>95.0</v>
      </c>
      <c r="G119" s="7">
        <v>1.0</v>
      </c>
      <c r="H119" s="17"/>
      <c r="I119" s="7">
        <v>0.0</v>
      </c>
      <c r="J119" s="7">
        <v>1.0</v>
      </c>
    </row>
    <row r="120">
      <c r="A120" s="7" t="s">
        <v>26</v>
      </c>
      <c r="B120" s="7" t="s">
        <v>35</v>
      </c>
      <c r="C120" s="7" t="s">
        <v>36</v>
      </c>
      <c r="D120" s="7" t="s">
        <v>37</v>
      </c>
      <c r="E120" s="7" t="s">
        <v>180</v>
      </c>
      <c r="F120" s="7">
        <v>95.0</v>
      </c>
      <c r="G120" s="7">
        <v>1.0</v>
      </c>
      <c r="H120" s="17"/>
      <c r="I120" s="7">
        <v>0.0</v>
      </c>
      <c r="J120" s="7">
        <v>1.0</v>
      </c>
    </row>
    <row r="121">
      <c r="A121" s="7" t="s">
        <v>26</v>
      </c>
      <c r="B121" s="7" t="s">
        <v>35</v>
      </c>
      <c r="C121" s="7" t="s">
        <v>36</v>
      </c>
      <c r="D121" s="7" t="s">
        <v>262</v>
      </c>
      <c r="E121" s="7" t="s">
        <v>178</v>
      </c>
      <c r="F121" s="7">
        <v>98.0</v>
      </c>
      <c r="G121" s="7">
        <v>1.0</v>
      </c>
      <c r="H121" s="17"/>
      <c r="I121" s="7">
        <v>0.0</v>
      </c>
      <c r="J121" s="7">
        <v>1.0</v>
      </c>
    </row>
    <row r="122">
      <c r="A122" s="7" t="s">
        <v>26</v>
      </c>
      <c r="B122" s="7" t="s">
        <v>35</v>
      </c>
      <c r="C122" s="7" t="s">
        <v>36</v>
      </c>
      <c r="D122" s="7" t="s">
        <v>343</v>
      </c>
      <c r="E122" s="7" t="s">
        <v>178</v>
      </c>
      <c r="F122" s="7">
        <v>98.0</v>
      </c>
      <c r="G122" s="7">
        <v>1.0</v>
      </c>
      <c r="H122" s="17"/>
      <c r="I122" s="7">
        <v>0.0</v>
      </c>
      <c r="J122" s="7">
        <v>1.0</v>
      </c>
    </row>
    <row r="123">
      <c r="A123" s="7" t="s">
        <v>26</v>
      </c>
      <c r="B123" s="7" t="s">
        <v>35</v>
      </c>
      <c r="C123" s="7" t="s">
        <v>36</v>
      </c>
      <c r="D123" s="7" t="s">
        <v>242</v>
      </c>
      <c r="E123" s="7" t="s">
        <v>178</v>
      </c>
      <c r="F123" s="7">
        <v>98.0</v>
      </c>
      <c r="G123" s="7">
        <v>1.0</v>
      </c>
      <c r="H123" s="17"/>
      <c r="I123" s="7">
        <v>0.0</v>
      </c>
      <c r="J123" s="7">
        <v>1.0</v>
      </c>
    </row>
    <row r="124">
      <c r="A124" s="7" t="s">
        <v>26</v>
      </c>
      <c r="B124" s="7" t="s">
        <v>35</v>
      </c>
      <c r="C124" s="7" t="s">
        <v>36</v>
      </c>
      <c r="D124" s="7" t="s">
        <v>37</v>
      </c>
      <c r="E124" s="7" t="s">
        <v>178</v>
      </c>
      <c r="F124" s="7">
        <v>98.0</v>
      </c>
      <c r="G124" s="7">
        <v>1.0</v>
      </c>
      <c r="H124" s="17"/>
      <c r="I124" s="7">
        <v>0.0</v>
      </c>
      <c r="J124" s="7">
        <v>1.0</v>
      </c>
    </row>
    <row r="125">
      <c r="A125" s="7" t="s">
        <v>26</v>
      </c>
      <c r="B125" s="7" t="s">
        <v>35</v>
      </c>
      <c r="C125" s="7" t="s">
        <v>101</v>
      </c>
      <c r="D125" s="7" t="s">
        <v>103</v>
      </c>
      <c r="E125" s="7" t="s">
        <v>176</v>
      </c>
      <c r="F125" s="7">
        <v>100.0</v>
      </c>
      <c r="G125" s="7">
        <v>1.0</v>
      </c>
      <c r="H125" s="17"/>
      <c r="I125" s="7">
        <v>1.0</v>
      </c>
      <c r="J125" s="7">
        <v>1.0</v>
      </c>
    </row>
    <row r="126">
      <c r="A126" s="7" t="s">
        <v>26</v>
      </c>
      <c r="B126" s="7" t="s">
        <v>35</v>
      </c>
      <c r="C126" s="7" t="s">
        <v>36</v>
      </c>
      <c r="D126" s="7" t="s">
        <v>80</v>
      </c>
      <c r="E126" s="7" t="s">
        <v>387</v>
      </c>
      <c r="F126" s="7">
        <v>95.0</v>
      </c>
      <c r="G126" s="7">
        <v>1.0</v>
      </c>
      <c r="H126" s="17"/>
      <c r="I126" s="7">
        <v>0.0</v>
      </c>
      <c r="J126" s="7">
        <v>1.0</v>
      </c>
    </row>
    <row r="127">
      <c r="A127" s="7" t="s">
        <v>26</v>
      </c>
      <c r="B127" s="7" t="s">
        <v>35</v>
      </c>
      <c r="C127" s="7" t="s">
        <v>36</v>
      </c>
      <c r="D127" s="7" t="s">
        <v>80</v>
      </c>
      <c r="E127" s="7" t="s">
        <v>389</v>
      </c>
      <c r="F127" s="7">
        <v>98.0</v>
      </c>
      <c r="G127" s="7">
        <v>1.0</v>
      </c>
      <c r="H127" s="17"/>
      <c r="I127" s="7">
        <v>0.0</v>
      </c>
      <c r="J127" s="7">
        <v>1.0</v>
      </c>
    </row>
    <row r="128">
      <c r="A128" s="7" t="s">
        <v>26</v>
      </c>
      <c r="B128" s="7" t="s">
        <v>35</v>
      </c>
      <c r="C128" s="7" t="s">
        <v>36</v>
      </c>
      <c r="D128" s="7" t="s">
        <v>80</v>
      </c>
      <c r="E128" s="7" t="s">
        <v>390</v>
      </c>
      <c r="F128" s="7">
        <v>95.0</v>
      </c>
      <c r="G128" s="7">
        <v>1.0</v>
      </c>
      <c r="H128" s="17"/>
      <c r="I128" s="7">
        <v>0.0</v>
      </c>
      <c r="J128" s="7">
        <v>1.0</v>
      </c>
    </row>
    <row r="129">
      <c r="A129" s="7" t="s">
        <v>26</v>
      </c>
      <c r="B129" s="7" t="s">
        <v>35</v>
      </c>
      <c r="C129" s="7" t="s">
        <v>36</v>
      </c>
      <c r="D129" s="7" t="s">
        <v>80</v>
      </c>
      <c r="E129" s="7" t="s">
        <v>392</v>
      </c>
      <c r="F129" s="7">
        <v>98.0</v>
      </c>
      <c r="G129" s="7">
        <v>1.0</v>
      </c>
      <c r="H129" s="17"/>
      <c r="I129" s="7">
        <v>0.0</v>
      </c>
      <c r="J129" s="7">
        <v>1.0</v>
      </c>
    </row>
    <row r="130">
      <c r="A130" s="7" t="s">
        <v>26</v>
      </c>
      <c r="B130" s="7" t="s">
        <v>35</v>
      </c>
      <c r="C130" s="7" t="s">
        <v>36</v>
      </c>
      <c r="D130" s="7" t="s">
        <v>80</v>
      </c>
      <c r="E130" s="7" t="s">
        <v>395</v>
      </c>
      <c r="F130" s="7">
        <v>95.0</v>
      </c>
      <c r="G130" s="7">
        <v>1.0</v>
      </c>
      <c r="H130" s="17"/>
      <c r="I130" s="7">
        <v>0.0</v>
      </c>
      <c r="J130" s="7">
        <v>1.0</v>
      </c>
    </row>
    <row r="131">
      <c r="A131" s="7" t="s">
        <v>26</v>
      </c>
      <c r="B131" s="7" t="s">
        <v>35</v>
      </c>
      <c r="C131" s="7" t="s">
        <v>36</v>
      </c>
      <c r="D131" s="7" t="s">
        <v>80</v>
      </c>
      <c r="E131" s="7" t="s">
        <v>396</v>
      </c>
      <c r="F131" s="7">
        <v>98.0</v>
      </c>
      <c r="G131" s="7">
        <v>1.0</v>
      </c>
      <c r="H131" s="17"/>
      <c r="I131" s="7">
        <v>0.0</v>
      </c>
      <c r="J131" s="7">
        <v>1.0</v>
      </c>
    </row>
    <row r="132">
      <c r="A132" s="7" t="s">
        <v>26</v>
      </c>
      <c r="B132" s="7" t="s">
        <v>35</v>
      </c>
      <c r="C132" s="7" t="s">
        <v>36</v>
      </c>
      <c r="D132" s="7" t="s">
        <v>80</v>
      </c>
      <c r="E132" s="7" t="s">
        <v>565</v>
      </c>
      <c r="F132" s="7">
        <v>95.0</v>
      </c>
      <c r="G132" s="7">
        <v>1.0</v>
      </c>
      <c r="H132" s="17"/>
      <c r="I132" s="7">
        <v>1.0</v>
      </c>
      <c r="J132" s="7">
        <v>1.0</v>
      </c>
    </row>
    <row r="133">
      <c r="A133" s="7" t="s">
        <v>26</v>
      </c>
      <c r="B133" s="7" t="s">
        <v>35</v>
      </c>
      <c r="C133" s="7" t="s">
        <v>36</v>
      </c>
      <c r="D133" s="7" t="s">
        <v>80</v>
      </c>
      <c r="E133" s="7" t="s">
        <v>566</v>
      </c>
      <c r="F133" s="7">
        <v>98.0</v>
      </c>
      <c r="G133" s="7">
        <v>1.0</v>
      </c>
      <c r="H133" s="17"/>
      <c r="I133" s="7">
        <v>1.0</v>
      </c>
      <c r="J133" s="7">
        <v>1.0</v>
      </c>
    </row>
    <row r="134">
      <c r="A134" s="7" t="s">
        <v>26</v>
      </c>
      <c r="B134" s="7" t="s">
        <v>35</v>
      </c>
      <c r="C134" s="7" t="s">
        <v>36</v>
      </c>
      <c r="D134" s="7" t="s">
        <v>80</v>
      </c>
      <c r="E134" s="7" t="s">
        <v>568</v>
      </c>
      <c r="F134" s="7">
        <v>95.0</v>
      </c>
      <c r="G134" s="7">
        <v>1.0</v>
      </c>
      <c r="H134" s="17"/>
      <c r="I134" s="7">
        <v>1.0</v>
      </c>
      <c r="J134" s="7">
        <v>1.0</v>
      </c>
    </row>
    <row r="135">
      <c r="A135" s="7" t="s">
        <v>26</v>
      </c>
      <c r="B135" s="7" t="s">
        <v>35</v>
      </c>
      <c r="C135" s="7" t="s">
        <v>36</v>
      </c>
      <c r="D135" s="7" t="s">
        <v>80</v>
      </c>
      <c r="E135" s="7" t="s">
        <v>570</v>
      </c>
      <c r="F135" s="7">
        <v>98.0</v>
      </c>
      <c r="G135" s="7">
        <v>1.0</v>
      </c>
      <c r="H135" s="17"/>
      <c r="I135" s="7">
        <v>1.0</v>
      </c>
      <c r="J135" s="7">
        <v>1.0</v>
      </c>
    </row>
    <row r="136">
      <c r="A136" s="7" t="s">
        <v>26</v>
      </c>
      <c r="B136" s="7" t="s">
        <v>35</v>
      </c>
      <c r="C136" s="7" t="s">
        <v>36</v>
      </c>
      <c r="D136" s="7" t="s">
        <v>37</v>
      </c>
      <c r="E136" s="7" t="s">
        <v>400</v>
      </c>
      <c r="F136" s="7">
        <v>95.0</v>
      </c>
      <c r="G136" s="7">
        <v>1.0</v>
      </c>
      <c r="H136" s="17"/>
      <c r="I136" s="7">
        <v>0.0</v>
      </c>
      <c r="J136" s="7">
        <v>1.0</v>
      </c>
    </row>
    <row r="137">
      <c r="A137" s="7" t="s">
        <v>26</v>
      </c>
      <c r="B137" s="7" t="s">
        <v>35</v>
      </c>
      <c r="C137" s="7" t="s">
        <v>36</v>
      </c>
      <c r="D137" s="7" t="s">
        <v>37</v>
      </c>
      <c r="E137" s="7" t="s">
        <v>403</v>
      </c>
      <c r="F137" s="7">
        <v>98.0</v>
      </c>
      <c r="G137" s="7">
        <v>1.0</v>
      </c>
      <c r="H137" s="17"/>
      <c r="I137" s="7">
        <v>0.0</v>
      </c>
      <c r="J137" s="7">
        <v>1.0</v>
      </c>
    </row>
    <row r="138">
      <c r="A138" s="7" t="s">
        <v>26</v>
      </c>
      <c r="B138" s="7" t="s">
        <v>35</v>
      </c>
      <c r="C138" s="7" t="s">
        <v>36</v>
      </c>
      <c r="D138" s="7" t="s">
        <v>37</v>
      </c>
      <c r="E138" s="7" t="s">
        <v>408</v>
      </c>
      <c r="F138" s="7">
        <v>95.0</v>
      </c>
      <c r="G138" s="7">
        <v>1.0</v>
      </c>
      <c r="H138" s="17"/>
      <c r="I138" s="7">
        <v>0.0</v>
      </c>
      <c r="J138" s="7">
        <v>1.0</v>
      </c>
    </row>
    <row r="139">
      <c r="A139" s="7" t="s">
        <v>26</v>
      </c>
      <c r="B139" s="7" t="s">
        <v>35</v>
      </c>
      <c r="C139" s="7" t="s">
        <v>36</v>
      </c>
      <c r="D139" s="7" t="s">
        <v>37</v>
      </c>
      <c r="E139" s="7" t="s">
        <v>409</v>
      </c>
      <c r="F139" s="7">
        <v>98.0</v>
      </c>
      <c r="G139" s="7">
        <v>1.0</v>
      </c>
      <c r="H139" s="17"/>
      <c r="I139" s="7">
        <v>0.0</v>
      </c>
      <c r="J139" s="7">
        <v>1.0</v>
      </c>
    </row>
    <row r="140">
      <c r="A140" s="7" t="s">
        <v>26</v>
      </c>
      <c r="B140" s="7" t="s">
        <v>35</v>
      </c>
      <c r="C140" s="7" t="s">
        <v>54</v>
      </c>
      <c r="D140" s="7" t="s">
        <v>106</v>
      </c>
      <c r="E140" s="7" t="s">
        <v>173</v>
      </c>
      <c r="F140" s="7">
        <v>68.0</v>
      </c>
      <c r="G140" s="7">
        <v>1.0</v>
      </c>
      <c r="H140" s="17"/>
      <c r="I140" s="7">
        <v>5.0</v>
      </c>
      <c r="J140" s="7">
        <v>6.0</v>
      </c>
    </row>
    <row r="141">
      <c r="A141" s="7" t="s">
        <v>26</v>
      </c>
      <c r="B141" s="7" t="s">
        <v>35</v>
      </c>
      <c r="C141" s="7" t="s">
        <v>36</v>
      </c>
      <c r="D141" s="7" t="s">
        <v>583</v>
      </c>
      <c r="E141" s="7" t="s">
        <v>594</v>
      </c>
      <c r="F141" s="7">
        <v>95.0</v>
      </c>
      <c r="G141" s="7">
        <v>1.0</v>
      </c>
      <c r="H141" s="17"/>
      <c r="I141" s="7">
        <v>1.0</v>
      </c>
      <c r="J141" s="7">
        <v>1.0</v>
      </c>
    </row>
    <row r="142">
      <c r="A142" s="7" t="s">
        <v>26</v>
      </c>
      <c r="B142" s="7" t="s">
        <v>35</v>
      </c>
      <c r="C142" s="7" t="s">
        <v>36</v>
      </c>
      <c r="D142" s="7" t="s">
        <v>583</v>
      </c>
      <c r="E142" s="7" t="s">
        <v>596</v>
      </c>
      <c r="F142" s="7">
        <v>98.0</v>
      </c>
      <c r="G142" s="7">
        <v>1.0</v>
      </c>
      <c r="H142" s="17"/>
      <c r="I142" s="7">
        <v>1.0</v>
      </c>
      <c r="J142" s="7">
        <v>1.0</v>
      </c>
    </row>
    <row r="143">
      <c r="A143" s="7" t="s">
        <v>26</v>
      </c>
      <c r="B143" s="7" t="s">
        <v>35</v>
      </c>
      <c r="C143" s="7" t="s">
        <v>36</v>
      </c>
      <c r="D143" s="7" t="s">
        <v>37</v>
      </c>
      <c r="E143" s="7" t="s">
        <v>411</v>
      </c>
      <c r="F143" s="7">
        <v>95.0</v>
      </c>
      <c r="G143" s="7">
        <v>1.0</v>
      </c>
      <c r="H143" s="17"/>
      <c r="I143" s="7">
        <v>0.0</v>
      </c>
      <c r="J143" s="7">
        <v>1.0</v>
      </c>
    </row>
    <row r="144">
      <c r="A144" s="7" t="s">
        <v>26</v>
      </c>
      <c r="B144" s="7" t="s">
        <v>35</v>
      </c>
      <c r="C144" s="7" t="s">
        <v>36</v>
      </c>
      <c r="D144" s="7" t="s">
        <v>37</v>
      </c>
      <c r="E144" s="7" t="s">
        <v>414</v>
      </c>
      <c r="F144" s="7">
        <v>98.0</v>
      </c>
      <c r="G144" s="7">
        <v>1.0</v>
      </c>
      <c r="H144" s="17"/>
      <c r="I144" s="7">
        <v>0.0</v>
      </c>
      <c r="J144" s="7">
        <v>1.0</v>
      </c>
    </row>
    <row r="145">
      <c r="A145" s="7" t="s">
        <v>26</v>
      </c>
      <c r="B145" s="7" t="s">
        <v>35</v>
      </c>
      <c r="C145" s="7" t="s">
        <v>54</v>
      </c>
      <c r="D145" s="7" t="s">
        <v>56</v>
      </c>
      <c r="E145" s="7" t="s">
        <v>433</v>
      </c>
      <c r="F145" s="7">
        <v>71.0</v>
      </c>
      <c r="G145" s="7">
        <v>1.0</v>
      </c>
      <c r="H145" s="17"/>
      <c r="I145" s="7">
        <v>6.0</v>
      </c>
      <c r="J145" s="7">
        <v>6.0</v>
      </c>
    </row>
    <row r="146">
      <c r="A146" s="7" t="s">
        <v>26</v>
      </c>
      <c r="B146" s="7" t="s">
        <v>35</v>
      </c>
      <c r="C146" s="7" t="s">
        <v>54</v>
      </c>
      <c r="D146" s="7" t="s">
        <v>56</v>
      </c>
      <c r="E146" s="7" t="s">
        <v>434</v>
      </c>
      <c r="F146" s="7">
        <v>90.0</v>
      </c>
      <c r="G146" s="7">
        <v>1.0</v>
      </c>
      <c r="H146" s="17"/>
      <c r="I146" s="7">
        <v>4.0</v>
      </c>
      <c r="J146" s="7">
        <v>1.0</v>
      </c>
    </row>
    <row r="147">
      <c r="A147" s="7" t="s">
        <v>26</v>
      </c>
      <c r="B147" s="7" t="s">
        <v>35</v>
      </c>
      <c r="C147" s="7" t="s">
        <v>36</v>
      </c>
      <c r="D147" s="7" t="s">
        <v>80</v>
      </c>
      <c r="E147" s="7" t="s">
        <v>435</v>
      </c>
      <c r="F147" s="7">
        <v>95.0</v>
      </c>
      <c r="G147" s="7">
        <v>1.0</v>
      </c>
      <c r="H147" s="17"/>
      <c r="I147" s="7">
        <v>0.0</v>
      </c>
      <c r="J147" s="7">
        <v>1.0</v>
      </c>
    </row>
    <row r="148">
      <c r="A148" s="7" t="s">
        <v>26</v>
      </c>
      <c r="B148" s="7" t="s">
        <v>35</v>
      </c>
      <c r="C148" s="7" t="s">
        <v>36</v>
      </c>
      <c r="D148" s="7" t="s">
        <v>80</v>
      </c>
      <c r="E148" s="7" t="s">
        <v>437</v>
      </c>
      <c r="F148" s="7">
        <v>98.0</v>
      </c>
      <c r="G148" s="7">
        <v>1.0</v>
      </c>
      <c r="H148" s="17"/>
      <c r="I148" s="7">
        <v>0.0</v>
      </c>
      <c r="J148" s="7">
        <v>1.0</v>
      </c>
    </row>
    <row r="149">
      <c r="A149" s="7" t="s">
        <v>26</v>
      </c>
      <c r="B149" s="7" t="s">
        <v>35</v>
      </c>
      <c r="C149" s="7" t="s">
        <v>36</v>
      </c>
      <c r="D149" s="7" t="s">
        <v>80</v>
      </c>
      <c r="E149" s="7" t="s">
        <v>440</v>
      </c>
      <c r="F149" s="7">
        <v>95.0</v>
      </c>
      <c r="G149" s="7">
        <v>1.0</v>
      </c>
      <c r="H149" s="17"/>
      <c r="I149" s="7">
        <v>0.0</v>
      </c>
      <c r="J149" s="7">
        <v>1.0</v>
      </c>
    </row>
    <row r="150">
      <c r="A150" s="7" t="s">
        <v>26</v>
      </c>
      <c r="B150" s="7" t="s">
        <v>35</v>
      </c>
      <c r="C150" s="7" t="s">
        <v>36</v>
      </c>
      <c r="D150" s="7" t="s">
        <v>80</v>
      </c>
      <c r="E150" s="7" t="s">
        <v>445</v>
      </c>
      <c r="F150" s="7">
        <v>98.0</v>
      </c>
      <c r="G150" s="7">
        <v>1.0</v>
      </c>
      <c r="H150" s="17"/>
      <c r="I150" s="7">
        <v>0.0</v>
      </c>
      <c r="J150" s="7">
        <v>1.0</v>
      </c>
    </row>
    <row r="151">
      <c r="A151" s="7" t="s">
        <v>26</v>
      </c>
      <c r="B151" s="7" t="s">
        <v>35</v>
      </c>
      <c r="C151" s="7" t="s">
        <v>36</v>
      </c>
      <c r="D151" s="7" t="s">
        <v>83</v>
      </c>
      <c r="E151" s="7" t="s">
        <v>168</v>
      </c>
      <c r="F151" s="7">
        <v>95.0</v>
      </c>
      <c r="G151" s="7">
        <v>1.0</v>
      </c>
      <c r="H151" s="17"/>
      <c r="I151" s="7">
        <v>0.0</v>
      </c>
      <c r="J151" s="7">
        <v>1.0</v>
      </c>
    </row>
    <row r="152">
      <c r="A152" s="7" t="s">
        <v>26</v>
      </c>
      <c r="B152" s="7" t="s">
        <v>35</v>
      </c>
      <c r="C152" s="7" t="s">
        <v>36</v>
      </c>
      <c r="D152" s="7" t="s">
        <v>83</v>
      </c>
      <c r="E152" s="7" t="s">
        <v>167</v>
      </c>
      <c r="F152" s="7">
        <v>98.0</v>
      </c>
      <c r="G152" s="7">
        <v>1.0</v>
      </c>
      <c r="H152" s="17"/>
      <c r="I152" s="7">
        <v>0.0</v>
      </c>
      <c r="J152" s="7">
        <v>1.0</v>
      </c>
    </row>
    <row r="153">
      <c r="A153" s="7" t="s">
        <v>26</v>
      </c>
      <c r="B153" s="7" t="s">
        <v>35</v>
      </c>
      <c r="C153" s="7" t="s">
        <v>36</v>
      </c>
      <c r="D153" s="7" t="s">
        <v>50</v>
      </c>
      <c r="E153" s="7" t="s">
        <v>452</v>
      </c>
      <c r="F153" s="7">
        <v>95.0</v>
      </c>
      <c r="G153" s="7">
        <v>1.0</v>
      </c>
      <c r="H153" s="17"/>
      <c r="I153" s="7">
        <v>0.0</v>
      </c>
      <c r="J153" s="7">
        <v>1.0</v>
      </c>
    </row>
    <row r="154">
      <c r="A154" s="7" t="s">
        <v>26</v>
      </c>
      <c r="B154" s="7" t="s">
        <v>35</v>
      </c>
      <c r="C154" s="7" t="s">
        <v>36</v>
      </c>
      <c r="D154" s="7" t="s">
        <v>50</v>
      </c>
      <c r="E154" s="7" t="s">
        <v>455</v>
      </c>
      <c r="F154" s="7">
        <v>98.0</v>
      </c>
      <c r="G154" s="7">
        <v>1.0</v>
      </c>
      <c r="H154" s="17"/>
      <c r="I154" s="7">
        <v>0.0</v>
      </c>
      <c r="J154" s="7">
        <v>1.0</v>
      </c>
    </row>
    <row r="155">
      <c r="A155" s="7" t="s">
        <v>26</v>
      </c>
      <c r="B155" s="7" t="s">
        <v>35</v>
      </c>
      <c r="C155" s="7" t="s">
        <v>36</v>
      </c>
      <c r="D155" s="7" t="s">
        <v>37</v>
      </c>
      <c r="E155" s="7" t="s">
        <v>612</v>
      </c>
      <c r="F155" s="7">
        <v>95.0</v>
      </c>
      <c r="G155" s="7">
        <v>1.0</v>
      </c>
      <c r="H155" s="17"/>
      <c r="I155" s="7">
        <v>0.0</v>
      </c>
      <c r="J155" s="7">
        <v>1.0</v>
      </c>
    </row>
    <row r="156">
      <c r="A156" s="7" t="s">
        <v>26</v>
      </c>
      <c r="B156" s="7" t="s">
        <v>35</v>
      </c>
      <c r="C156" s="7" t="s">
        <v>36</v>
      </c>
      <c r="D156" s="7" t="s">
        <v>37</v>
      </c>
      <c r="E156" s="7" t="s">
        <v>613</v>
      </c>
      <c r="F156" s="7">
        <v>98.0</v>
      </c>
      <c r="G156" s="7">
        <v>1.0</v>
      </c>
      <c r="H156" s="17"/>
      <c r="I156" s="7">
        <v>0.0</v>
      </c>
      <c r="J156" s="7">
        <v>1.0</v>
      </c>
    </row>
    <row r="157">
      <c r="A157" s="7" t="s">
        <v>26</v>
      </c>
      <c r="B157" s="7" t="s">
        <v>35</v>
      </c>
      <c r="C157" s="7" t="s">
        <v>36</v>
      </c>
      <c r="D157" s="7" t="s">
        <v>37</v>
      </c>
      <c r="E157" s="7" t="s">
        <v>614</v>
      </c>
      <c r="F157" s="7">
        <v>95.0</v>
      </c>
      <c r="G157" s="7">
        <v>1.0</v>
      </c>
      <c r="H157" s="17"/>
      <c r="I157" s="7">
        <v>0.0</v>
      </c>
      <c r="J157" s="7">
        <v>1.0</v>
      </c>
    </row>
    <row r="158">
      <c r="A158" s="7" t="s">
        <v>26</v>
      </c>
      <c r="B158" s="7" t="s">
        <v>35</v>
      </c>
      <c r="C158" s="7" t="s">
        <v>36</v>
      </c>
      <c r="D158" s="7" t="s">
        <v>37</v>
      </c>
      <c r="E158" s="7" t="s">
        <v>618</v>
      </c>
      <c r="F158" s="7">
        <v>98.0</v>
      </c>
      <c r="G158" s="7">
        <v>1.0</v>
      </c>
      <c r="H158" s="17"/>
      <c r="I158" s="7">
        <v>0.0</v>
      </c>
      <c r="J158" s="7">
        <v>1.0</v>
      </c>
    </row>
    <row r="159">
      <c r="A159" s="7" t="s">
        <v>26</v>
      </c>
      <c r="B159" s="7" t="s">
        <v>35</v>
      </c>
      <c r="C159" s="7" t="s">
        <v>36</v>
      </c>
      <c r="D159" s="7" t="s">
        <v>37</v>
      </c>
      <c r="E159" s="7" t="s">
        <v>619</v>
      </c>
      <c r="F159" s="7">
        <v>95.0</v>
      </c>
      <c r="G159" s="7">
        <v>1.0</v>
      </c>
      <c r="H159" s="17"/>
      <c r="I159" s="7">
        <v>0.0</v>
      </c>
      <c r="J159" s="7">
        <v>1.0</v>
      </c>
    </row>
    <row r="160">
      <c r="A160" s="7" t="s">
        <v>26</v>
      </c>
      <c r="B160" s="7" t="s">
        <v>35</v>
      </c>
      <c r="C160" s="7" t="s">
        <v>36</v>
      </c>
      <c r="D160" s="7" t="s">
        <v>37</v>
      </c>
      <c r="E160" s="7" t="s">
        <v>621</v>
      </c>
      <c r="F160" s="7">
        <v>98.0</v>
      </c>
      <c r="G160" s="7">
        <v>1.0</v>
      </c>
      <c r="H160" s="17"/>
      <c r="I160" s="7">
        <v>0.0</v>
      </c>
      <c r="J160" s="7">
        <v>1.0</v>
      </c>
    </row>
    <row r="161">
      <c r="A161" s="7" t="s">
        <v>26</v>
      </c>
      <c r="B161" s="7" t="s">
        <v>35</v>
      </c>
      <c r="C161" s="7" t="s">
        <v>36</v>
      </c>
      <c r="D161" s="7" t="s">
        <v>37</v>
      </c>
      <c r="E161" s="7" t="s">
        <v>623</v>
      </c>
      <c r="F161" s="7">
        <v>95.0</v>
      </c>
      <c r="G161" s="7">
        <v>1.0</v>
      </c>
      <c r="H161" s="17"/>
      <c r="I161" s="7">
        <v>0.0</v>
      </c>
      <c r="J161" s="7">
        <v>1.0</v>
      </c>
    </row>
    <row r="162">
      <c r="A162" s="7" t="s">
        <v>26</v>
      </c>
      <c r="B162" s="7" t="s">
        <v>35</v>
      </c>
      <c r="C162" s="7" t="s">
        <v>36</v>
      </c>
      <c r="D162" s="7" t="s">
        <v>37</v>
      </c>
      <c r="E162" s="7" t="s">
        <v>634</v>
      </c>
      <c r="F162" s="7">
        <v>98.0</v>
      </c>
      <c r="G162" s="7">
        <v>1.0</v>
      </c>
      <c r="H162" s="17"/>
      <c r="I162" s="7">
        <v>0.0</v>
      </c>
      <c r="J162" s="7">
        <v>1.0</v>
      </c>
    </row>
    <row r="163">
      <c r="A163" s="7" t="s">
        <v>26</v>
      </c>
      <c r="B163" s="7" t="s">
        <v>35</v>
      </c>
      <c r="C163" s="7" t="s">
        <v>36</v>
      </c>
      <c r="D163" s="7" t="s">
        <v>94</v>
      </c>
      <c r="E163" s="7" t="s">
        <v>421</v>
      </c>
      <c r="F163" s="7">
        <v>95.0</v>
      </c>
      <c r="G163" s="7">
        <v>1.0</v>
      </c>
      <c r="H163" s="17"/>
      <c r="I163" s="7">
        <v>0.0</v>
      </c>
      <c r="J163" s="7">
        <v>1.0</v>
      </c>
    </row>
    <row r="164">
      <c r="A164" s="7" t="s">
        <v>26</v>
      </c>
      <c r="B164" s="7" t="s">
        <v>35</v>
      </c>
      <c r="C164" s="7" t="s">
        <v>36</v>
      </c>
      <c r="D164" s="7" t="s">
        <v>94</v>
      </c>
      <c r="E164" s="7" t="s">
        <v>420</v>
      </c>
      <c r="F164" s="7">
        <v>98.0</v>
      </c>
      <c r="G164" s="7">
        <v>1.0</v>
      </c>
      <c r="H164" s="17"/>
      <c r="I164" s="7">
        <v>0.0</v>
      </c>
      <c r="J164" s="7">
        <v>1.0</v>
      </c>
    </row>
    <row r="165">
      <c r="A165" s="7" t="s">
        <v>26</v>
      </c>
      <c r="B165" s="7" t="s">
        <v>35</v>
      </c>
      <c r="C165" s="7" t="s">
        <v>99</v>
      </c>
      <c r="D165" s="7" t="s">
        <v>100</v>
      </c>
      <c r="E165" s="7" t="s">
        <v>418</v>
      </c>
      <c r="F165" s="7">
        <v>95.0</v>
      </c>
      <c r="G165" s="7">
        <v>1.0</v>
      </c>
      <c r="H165" s="17"/>
      <c r="I165" s="7">
        <v>0.0</v>
      </c>
      <c r="J165" s="7">
        <v>1.0</v>
      </c>
    </row>
    <row r="166">
      <c r="A166" s="7" t="s">
        <v>26</v>
      </c>
      <c r="B166" s="7" t="s">
        <v>35</v>
      </c>
      <c r="C166" s="7" t="s">
        <v>99</v>
      </c>
      <c r="D166" s="7" t="s">
        <v>100</v>
      </c>
      <c r="E166" s="7" t="s">
        <v>417</v>
      </c>
      <c r="F166" s="7">
        <v>98.0</v>
      </c>
      <c r="G166" s="7">
        <v>1.0</v>
      </c>
      <c r="H166" s="17"/>
      <c r="I166" s="7">
        <v>0.0</v>
      </c>
      <c r="J166" s="7">
        <v>1.0</v>
      </c>
    </row>
    <row r="167">
      <c r="A167" s="7" t="s">
        <v>26</v>
      </c>
      <c r="B167" s="7" t="s">
        <v>35</v>
      </c>
      <c r="C167" s="7" t="s">
        <v>36</v>
      </c>
      <c r="D167" s="7" t="s">
        <v>206</v>
      </c>
      <c r="E167" s="7" t="s">
        <v>477</v>
      </c>
      <c r="F167" s="7">
        <v>95.0</v>
      </c>
      <c r="G167" s="7">
        <v>1.0</v>
      </c>
      <c r="H167" s="17"/>
      <c r="I167" s="7">
        <v>0.0</v>
      </c>
      <c r="J167" s="7">
        <v>1.0</v>
      </c>
    </row>
    <row r="168">
      <c r="A168" s="7" t="s">
        <v>26</v>
      </c>
      <c r="B168" s="7" t="s">
        <v>35</v>
      </c>
      <c r="C168" s="7" t="s">
        <v>36</v>
      </c>
      <c r="D168" s="7" t="s">
        <v>37</v>
      </c>
      <c r="E168" s="7" t="s">
        <v>458</v>
      </c>
      <c r="F168" s="7">
        <v>95.0</v>
      </c>
      <c r="G168" s="7">
        <v>1.0</v>
      </c>
      <c r="H168" s="17"/>
      <c r="I168" s="7">
        <v>0.0</v>
      </c>
      <c r="J168" s="7">
        <v>1.0</v>
      </c>
    </row>
    <row r="169">
      <c r="A169" s="7" t="s">
        <v>26</v>
      </c>
      <c r="B169" s="7" t="s">
        <v>35</v>
      </c>
      <c r="C169" s="7" t="s">
        <v>36</v>
      </c>
      <c r="D169" s="7" t="s">
        <v>206</v>
      </c>
      <c r="E169" s="7" t="s">
        <v>481</v>
      </c>
      <c r="F169" s="7">
        <v>98.0</v>
      </c>
      <c r="G169" s="7">
        <v>1.0</v>
      </c>
      <c r="H169" s="17"/>
      <c r="I169" s="7">
        <v>0.0</v>
      </c>
      <c r="J169" s="7">
        <v>1.0</v>
      </c>
    </row>
    <row r="170">
      <c r="A170" s="7" t="s">
        <v>26</v>
      </c>
      <c r="B170" s="7" t="s">
        <v>35</v>
      </c>
      <c r="C170" s="7" t="s">
        <v>36</v>
      </c>
      <c r="D170" s="7" t="s">
        <v>37</v>
      </c>
      <c r="E170" s="7" t="s">
        <v>459</v>
      </c>
      <c r="F170" s="7">
        <v>98.0</v>
      </c>
      <c r="G170" s="7">
        <v>1.0</v>
      </c>
      <c r="H170" s="17"/>
      <c r="I170" s="7">
        <v>0.0</v>
      </c>
      <c r="J170" s="7">
        <v>1.0</v>
      </c>
    </row>
    <row r="171">
      <c r="A171" s="7" t="s">
        <v>26</v>
      </c>
      <c r="B171" s="7" t="s">
        <v>35</v>
      </c>
      <c r="C171" s="7" t="s">
        <v>36</v>
      </c>
      <c r="D171" s="7" t="s">
        <v>48</v>
      </c>
      <c r="E171" s="7" t="s">
        <v>166</v>
      </c>
      <c r="F171" s="7">
        <v>95.0</v>
      </c>
      <c r="G171" s="7">
        <v>1.0</v>
      </c>
      <c r="H171" s="17"/>
      <c r="I171" s="7">
        <v>2.0</v>
      </c>
      <c r="J171" s="7">
        <v>1.0</v>
      </c>
    </row>
    <row r="172">
      <c r="A172" s="7" t="s">
        <v>26</v>
      </c>
      <c r="B172" s="7" t="s">
        <v>35</v>
      </c>
      <c r="C172" s="7" t="s">
        <v>36</v>
      </c>
      <c r="D172" s="7" t="s">
        <v>48</v>
      </c>
      <c r="E172" s="7" t="s">
        <v>165</v>
      </c>
      <c r="F172" s="7">
        <v>98.0</v>
      </c>
      <c r="G172" s="7">
        <v>1.0</v>
      </c>
      <c r="H172" s="17"/>
      <c r="I172" s="7">
        <v>2.0</v>
      </c>
      <c r="J172" s="7">
        <v>1.0</v>
      </c>
    </row>
    <row r="173">
      <c r="A173" s="7" t="s">
        <v>26</v>
      </c>
      <c r="B173" s="7" t="s">
        <v>35</v>
      </c>
      <c r="C173" s="7" t="s">
        <v>36</v>
      </c>
      <c r="D173" s="7" t="s">
        <v>48</v>
      </c>
      <c r="E173" s="7" t="s">
        <v>164</v>
      </c>
      <c r="F173" s="7">
        <v>95.0</v>
      </c>
      <c r="G173" s="7">
        <v>1.0</v>
      </c>
      <c r="H173" s="17"/>
      <c r="I173" s="7">
        <v>1.0</v>
      </c>
      <c r="J173" s="7">
        <v>1.0</v>
      </c>
    </row>
    <row r="174">
      <c r="A174" s="7" t="s">
        <v>26</v>
      </c>
      <c r="B174" s="7" t="s">
        <v>35</v>
      </c>
      <c r="C174" s="7" t="s">
        <v>36</v>
      </c>
      <c r="D174" s="7" t="s">
        <v>48</v>
      </c>
      <c r="E174" s="7" t="s">
        <v>160</v>
      </c>
      <c r="F174" s="7">
        <v>98.0</v>
      </c>
      <c r="G174" s="7">
        <v>1.0</v>
      </c>
      <c r="H174" s="17"/>
      <c r="I174" s="7">
        <v>1.0</v>
      </c>
      <c r="J174" s="7">
        <v>1.0</v>
      </c>
    </row>
    <row r="175">
      <c r="A175" s="7" t="s">
        <v>26</v>
      </c>
      <c r="B175" s="7" t="s">
        <v>35</v>
      </c>
      <c r="C175" s="7" t="s">
        <v>36</v>
      </c>
      <c r="D175" s="7" t="s">
        <v>206</v>
      </c>
      <c r="E175" s="7" t="s">
        <v>486</v>
      </c>
      <c r="F175" s="7">
        <v>95.0</v>
      </c>
      <c r="G175" s="7">
        <v>1.0</v>
      </c>
      <c r="H175" s="17"/>
      <c r="I175" s="7">
        <v>0.0</v>
      </c>
      <c r="J175" s="7">
        <v>1.0</v>
      </c>
    </row>
    <row r="176">
      <c r="A176" s="7" t="s">
        <v>26</v>
      </c>
      <c r="B176" s="7" t="s">
        <v>35</v>
      </c>
      <c r="C176" s="7" t="s">
        <v>36</v>
      </c>
      <c r="D176" s="7" t="s">
        <v>206</v>
      </c>
      <c r="E176" s="7" t="s">
        <v>488</v>
      </c>
      <c r="F176" s="7">
        <v>98.0</v>
      </c>
      <c r="G176" s="7">
        <v>1.0</v>
      </c>
      <c r="H176" s="17"/>
      <c r="I176" s="7">
        <v>0.0</v>
      </c>
      <c r="J176" s="7">
        <v>1.0</v>
      </c>
    </row>
    <row r="177">
      <c r="A177" s="7" t="s">
        <v>26</v>
      </c>
      <c r="B177" s="7" t="s">
        <v>35</v>
      </c>
      <c r="C177" s="7" t="s">
        <v>36</v>
      </c>
      <c r="D177" s="7" t="s">
        <v>153</v>
      </c>
      <c r="E177" s="7" t="s">
        <v>158</v>
      </c>
      <c r="F177" s="7">
        <v>95.0</v>
      </c>
      <c r="G177" s="7">
        <v>1.0</v>
      </c>
      <c r="H177" s="17"/>
      <c r="I177" s="7">
        <v>1.0</v>
      </c>
      <c r="J177" s="7">
        <v>1.0</v>
      </c>
    </row>
    <row r="178">
      <c r="A178" s="7" t="s">
        <v>26</v>
      </c>
      <c r="B178" s="7" t="s">
        <v>35</v>
      </c>
      <c r="C178" s="7" t="s">
        <v>36</v>
      </c>
      <c r="D178" s="7" t="s">
        <v>153</v>
      </c>
      <c r="E178" s="7" t="s">
        <v>157</v>
      </c>
      <c r="F178" s="7">
        <v>98.0</v>
      </c>
      <c r="G178" s="7">
        <v>1.0</v>
      </c>
      <c r="H178" s="17"/>
      <c r="I178" s="7">
        <v>1.0</v>
      </c>
      <c r="J178" s="7">
        <v>1.0</v>
      </c>
    </row>
    <row r="179">
      <c r="A179" s="7" t="s">
        <v>26</v>
      </c>
      <c r="B179" s="7" t="s">
        <v>35</v>
      </c>
      <c r="C179" s="7" t="s">
        <v>36</v>
      </c>
      <c r="D179" s="7" t="s">
        <v>83</v>
      </c>
      <c r="E179" s="7" t="s">
        <v>156</v>
      </c>
      <c r="F179" s="7">
        <v>87.0</v>
      </c>
      <c r="G179" s="7">
        <v>1.0</v>
      </c>
      <c r="H179" s="17"/>
      <c r="I179" s="7">
        <v>2.0</v>
      </c>
      <c r="J179" s="7">
        <v>2.0</v>
      </c>
    </row>
    <row r="180">
      <c r="A180" s="7" t="s">
        <v>26</v>
      </c>
      <c r="B180" s="7" t="s">
        <v>35</v>
      </c>
      <c r="C180" s="7" t="s">
        <v>36</v>
      </c>
      <c r="D180" s="7" t="s">
        <v>153</v>
      </c>
      <c r="E180" s="7" t="s">
        <v>154</v>
      </c>
      <c r="F180" s="7">
        <v>72.0</v>
      </c>
      <c r="G180" s="7">
        <v>1.0</v>
      </c>
      <c r="H180" s="17"/>
      <c r="I180" s="7">
        <v>3.0</v>
      </c>
      <c r="J180" s="7">
        <v>5.0</v>
      </c>
    </row>
    <row r="181">
      <c r="A181" s="7" t="s">
        <v>26</v>
      </c>
      <c r="B181" s="7" t="s">
        <v>35</v>
      </c>
      <c r="C181" s="7" t="s">
        <v>36</v>
      </c>
      <c r="D181" s="7" t="s">
        <v>80</v>
      </c>
      <c r="E181" s="7" t="s">
        <v>152</v>
      </c>
      <c r="F181" s="7">
        <v>78.0</v>
      </c>
      <c r="G181" s="7">
        <v>1.0</v>
      </c>
      <c r="H181" s="17"/>
      <c r="I181" s="7">
        <v>0.0</v>
      </c>
      <c r="J181" s="7">
        <v>4.0</v>
      </c>
    </row>
    <row r="182">
      <c r="A182" s="7" t="s">
        <v>26</v>
      </c>
      <c r="B182" s="7" t="s">
        <v>35</v>
      </c>
      <c r="C182" s="7" t="s">
        <v>36</v>
      </c>
      <c r="D182" s="7" t="s">
        <v>50</v>
      </c>
      <c r="E182" s="7" t="s">
        <v>151</v>
      </c>
      <c r="F182" s="7">
        <v>95.0</v>
      </c>
      <c r="G182" s="7">
        <v>1.0</v>
      </c>
      <c r="H182" s="17"/>
      <c r="I182" s="7">
        <v>1.0</v>
      </c>
      <c r="J182" s="7">
        <v>1.0</v>
      </c>
    </row>
    <row r="183">
      <c r="A183" s="7" t="s">
        <v>26</v>
      </c>
      <c r="B183" s="7" t="s">
        <v>35</v>
      </c>
      <c r="C183" s="7" t="s">
        <v>36</v>
      </c>
      <c r="D183" s="7" t="s">
        <v>94</v>
      </c>
      <c r="E183" s="7" t="s">
        <v>151</v>
      </c>
      <c r="F183" s="7">
        <v>95.0</v>
      </c>
      <c r="G183" s="7">
        <v>1.0</v>
      </c>
      <c r="H183" s="17"/>
      <c r="I183" s="7">
        <v>1.0</v>
      </c>
      <c r="J183" s="7">
        <v>1.0</v>
      </c>
    </row>
    <row r="184">
      <c r="A184" s="7" t="s">
        <v>26</v>
      </c>
      <c r="B184" s="7" t="s">
        <v>35</v>
      </c>
      <c r="C184" s="7" t="s">
        <v>99</v>
      </c>
      <c r="D184" s="7" t="s">
        <v>100</v>
      </c>
      <c r="E184" s="7" t="s">
        <v>151</v>
      </c>
      <c r="F184" s="7">
        <v>95.0</v>
      </c>
      <c r="G184" s="7">
        <v>1.0</v>
      </c>
      <c r="H184" s="17"/>
      <c r="I184" s="7">
        <v>1.0</v>
      </c>
      <c r="J184" s="7">
        <v>1.0</v>
      </c>
    </row>
    <row r="185">
      <c r="A185" s="7" t="s">
        <v>26</v>
      </c>
      <c r="B185" s="7" t="s">
        <v>35</v>
      </c>
      <c r="C185" s="7" t="s">
        <v>36</v>
      </c>
      <c r="D185" s="7" t="s">
        <v>50</v>
      </c>
      <c r="E185" s="7" t="s">
        <v>149</v>
      </c>
      <c r="F185" s="7">
        <v>98.0</v>
      </c>
      <c r="G185" s="7">
        <v>1.0</v>
      </c>
      <c r="H185" s="17"/>
      <c r="I185" s="7">
        <v>1.0</v>
      </c>
      <c r="J185" s="7">
        <v>1.0</v>
      </c>
    </row>
    <row r="186">
      <c r="A186" s="7" t="s">
        <v>26</v>
      </c>
      <c r="B186" s="7" t="s">
        <v>35</v>
      </c>
      <c r="C186" s="7" t="s">
        <v>36</v>
      </c>
      <c r="D186" s="7" t="s">
        <v>94</v>
      </c>
      <c r="E186" s="7" t="s">
        <v>149</v>
      </c>
      <c r="F186" s="7">
        <v>98.0</v>
      </c>
      <c r="G186" s="7">
        <v>1.0</v>
      </c>
      <c r="H186" s="17"/>
      <c r="I186" s="7">
        <v>1.0</v>
      </c>
      <c r="J186" s="7">
        <v>1.0</v>
      </c>
    </row>
    <row r="187">
      <c r="A187" s="7" t="s">
        <v>26</v>
      </c>
      <c r="B187" s="7" t="s">
        <v>35</v>
      </c>
      <c r="C187" s="7" t="s">
        <v>99</v>
      </c>
      <c r="D187" s="7" t="s">
        <v>100</v>
      </c>
      <c r="E187" s="7" t="s">
        <v>149</v>
      </c>
      <c r="F187" s="7">
        <v>98.0</v>
      </c>
      <c r="G187" s="7">
        <v>1.0</v>
      </c>
      <c r="H187" s="17"/>
      <c r="I187" s="7">
        <v>1.0</v>
      </c>
      <c r="J187" s="7">
        <v>1.0</v>
      </c>
    </row>
    <row r="188">
      <c r="A188" s="7" t="s">
        <v>26</v>
      </c>
      <c r="B188" s="7" t="s">
        <v>35</v>
      </c>
      <c r="C188" s="7" t="s">
        <v>60</v>
      </c>
      <c r="D188" s="7" t="s">
        <v>61</v>
      </c>
      <c r="E188" s="7" t="s">
        <v>385</v>
      </c>
      <c r="F188" s="7">
        <v>78.0</v>
      </c>
      <c r="G188" s="7">
        <v>1.0</v>
      </c>
      <c r="H188" s="17"/>
      <c r="I188" s="7">
        <v>0.0</v>
      </c>
      <c r="J188" s="7">
        <v>3.0</v>
      </c>
    </row>
    <row r="189">
      <c r="A189" s="7" t="s">
        <v>26</v>
      </c>
      <c r="B189" s="7" t="s">
        <v>35</v>
      </c>
      <c r="C189" s="7" t="s">
        <v>60</v>
      </c>
      <c r="D189" s="7" t="s">
        <v>61</v>
      </c>
      <c r="E189" s="7" t="s">
        <v>384</v>
      </c>
      <c r="F189" s="7">
        <v>78.0</v>
      </c>
      <c r="G189" s="7">
        <v>1.0</v>
      </c>
      <c r="H189" s="17"/>
      <c r="I189" s="7">
        <v>0.0</v>
      </c>
      <c r="J189" s="7">
        <v>3.0</v>
      </c>
    </row>
    <row r="190">
      <c r="A190" s="7" t="s">
        <v>26</v>
      </c>
      <c r="B190" s="7" t="s">
        <v>35</v>
      </c>
      <c r="C190" s="7" t="s">
        <v>36</v>
      </c>
      <c r="D190" s="7" t="s">
        <v>153</v>
      </c>
      <c r="E190" s="7" t="s">
        <v>499</v>
      </c>
      <c r="F190" s="7">
        <v>95.0</v>
      </c>
      <c r="G190" s="7">
        <v>1.0</v>
      </c>
      <c r="H190" s="17"/>
      <c r="I190" s="7">
        <v>1.0</v>
      </c>
      <c r="J190" s="7">
        <v>1.0</v>
      </c>
    </row>
    <row r="191">
      <c r="A191" s="7" t="s">
        <v>26</v>
      </c>
      <c r="B191" s="7" t="s">
        <v>35</v>
      </c>
      <c r="C191" s="7" t="s">
        <v>36</v>
      </c>
      <c r="D191" s="7" t="s">
        <v>153</v>
      </c>
      <c r="E191" s="7" t="s">
        <v>500</v>
      </c>
      <c r="F191" s="7">
        <v>98.0</v>
      </c>
      <c r="G191" s="7">
        <v>1.0</v>
      </c>
      <c r="H191" s="17"/>
      <c r="I191" s="7">
        <v>1.0</v>
      </c>
      <c r="J191" s="7">
        <v>1.0</v>
      </c>
    </row>
    <row r="192">
      <c r="A192" s="7" t="s">
        <v>26</v>
      </c>
      <c r="B192" s="7" t="s">
        <v>35</v>
      </c>
      <c r="C192" s="7" t="s">
        <v>36</v>
      </c>
      <c r="D192" s="7" t="s">
        <v>242</v>
      </c>
      <c r="E192" s="7" t="s">
        <v>501</v>
      </c>
      <c r="F192" s="7">
        <v>100.0</v>
      </c>
      <c r="G192" s="7">
        <v>1.0</v>
      </c>
      <c r="H192" s="17"/>
      <c r="I192" s="7">
        <v>0.0</v>
      </c>
      <c r="J192" s="7">
        <v>1.0</v>
      </c>
    </row>
    <row r="193">
      <c r="A193" s="7" t="s">
        <v>26</v>
      </c>
      <c r="B193" s="7" t="s">
        <v>35</v>
      </c>
      <c r="C193" s="7" t="s">
        <v>36</v>
      </c>
      <c r="D193" s="7" t="s">
        <v>153</v>
      </c>
      <c r="E193" s="7" t="s">
        <v>503</v>
      </c>
      <c r="F193" s="7">
        <v>95.0</v>
      </c>
      <c r="G193" s="7">
        <v>1.0</v>
      </c>
      <c r="H193" s="17"/>
      <c r="I193" s="7">
        <v>0.0</v>
      </c>
      <c r="J193" s="7">
        <v>1.0</v>
      </c>
    </row>
    <row r="194">
      <c r="A194" s="7" t="s">
        <v>26</v>
      </c>
      <c r="B194" s="7" t="s">
        <v>35</v>
      </c>
      <c r="C194" s="7" t="s">
        <v>36</v>
      </c>
      <c r="D194" s="7" t="s">
        <v>153</v>
      </c>
      <c r="E194" s="7" t="s">
        <v>505</v>
      </c>
      <c r="F194" s="7">
        <v>98.0</v>
      </c>
      <c r="G194" s="7">
        <v>1.0</v>
      </c>
      <c r="H194" s="17"/>
      <c r="I194" s="7">
        <v>0.0</v>
      </c>
      <c r="J194" s="7">
        <v>1.0</v>
      </c>
    </row>
    <row r="195">
      <c r="A195" s="7" t="s">
        <v>26</v>
      </c>
      <c r="B195" s="7" t="s">
        <v>35</v>
      </c>
      <c r="C195" s="7" t="s">
        <v>36</v>
      </c>
      <c r="D195" s="7" t="s">
        <v>153</v>
      </c>
      <c r="E195" s="7" t="s">
        <v>506</v>
      </c>
      <c r="F195" s="7">
        <v>95.0</v>
      </c>
      <c r="G195" s="7">
        <v>1.0</v>
      </c>
      <c r="H195" s="17"/>
      <c r="I195" s="7">
        <v>2.0</v>
      </c>
      <c r="J195" s="7">
        <v>1.0</v>
      </c>
    </row>
    <row r="196">
      <c r="A196" s="7" t="s">
        <v>26</v>
      </c>
      <c r="B196" s="7" t="s">
        <v>35</v>
      </c>
      <c r="C196" s="7" t="s">
        <v>36</v>
      </c>
      <c r="D196" s="7" t="s">
        <v>153</v>
      </c>
      <c r="E196" s="7" t="s">
        <v>510</v>
      </c>
      <c r="F196" s="7">
        <v>98.0</v>
      </c>
      <c r="G196" s="7">
        <v>1.0</v>
      </c>
      <c r="H196" s="17"/>
      <c r="I196" s="7">
        <v>2.0</v>
      </c>
      <c r="J196" s="7">
        <v>1.0</v>
      </c>
    </row>
    <row r="197">
      <c r="A197" s="7" t="s">
        <v>26</v>
      </c>
      <c r="B197" s="7" t="s">
        <v>35</v>
      </c>
      <c r="C197" s="7" t="s">
        <v>36</v>
      </c>
      <c r="D197" s="7" t="s">
        <v>153</v>
      </c>
      <c r="E197" s="7" t="s">
        <v>513</v>
      </c>
      <c r="F197" s="7">
        <v>95.0</v>
      </c>
      <c r="G197" s="7">
        <v>1.0</v>
      </c>
      <c r="H197" s="17"/>
      <c r="I197" s="7">
        <v>0.0</v>
      </c>
      <c r="J197" s="7">
        <v>1.0</v>
      </c>
    </row>
    <row r="198">
      <c r="A198" s="7" t="s">
        <v>26</v>
      </c>
      <c r="B198" s="7" t="s">
        <v>35</v>
      </c>
      <c r="C198" s="7" t="s">
        <v>36</v>
      </c>
      <c r="D198" s="7" t="s">
        <v>153</v>
      </c>
      <c r="E198" s="7" t="s">
        <v>515</v>
      </c>
      <c r="F198" s="7">
        <v>98.0</v>
      </c>
      <c r="G198" s="7">
        <v>1.0</v>
      </c>
      <c r="H198" s="17"/>
      <c r="I198" s="7">
        <v>0.0</v>
      </c>
      <c r="J198" s="7">
        <v>1.0</v>
      </c>
    </row>
    <row r="199">
      <c r="A199" s="7" t="s">
        <v>26</v>
      </c>
      <c r="B199" s="7" t="s">
        <v>35</v>
      </c>
      <c r="C199" s="7" t="s">
        <v>36</v>
      </c>
      <c r="D199" s="7" t="s">
        <v>153</v>
      </c>
      <c r="E199" s="7" t="s">
        <v>516</v>
      </c>
      <c r="F199" s="7">
        <v>95.0</v>
      </c>
      <c r="G199" s="7">
        <v>1.0</v>
      </c>
      <c r="H199" s="17"/>
      <c r="I199" s="7">
        <v>0.0</v>
      </c>
      <c r="J199" s="7">
        <v>1.0</v>
      </c>
    </row>
    <row r="200">
      <c r="A200" s="7" t="s">
        <v>26</v>
      </c>
      <c r="B200" s="7" t="s">
        <v>35</v>
      </c>
      <c r="C200" s="7" t="s">
        <v>36</v>
      </c>
      <c r="D200" s="7" t="s">
        <v>153</v>
      </c>
      <c r="E200" s="7" t="s">
        <v>521</v>
      </c>
      <c r="F200" s="7">
        <v>98.0</v>
      </c>
      <c r="G200" s="7">
        <v>1.0</v>
      </c>
      <c r="H200" s="17"/>
      <c r="I200" s="7">
        <v>0.0</v>
      </c>
      <c r="J200" s="7">
        <v>1.0</v>
      </c>
    </row>
    <row r="201">
      <c r="A201" s="7" t="s">
        <v>26</v>
      </c>
      <c r="B201" s="7" t="s">
        <v>35</v>
      </c>
      <c r="C201" s="7" t="s">
        <v>36</v>
      </c>
      <c r="D201" s="7" t="s">
        <v>583</v>
      </c>
      <c r="E201" s="7" t="s">
        <v>750</v>
      </c>
      <c r="F201" s="7">
        <v>87.0</v>
      </c>
      <c r="G201" s="7">
        <v>1.0</v>
      </c>
      <c r="H201" s="17"/>
      <c r="I201" s="7">
        <v>1.0</v>
      </c>
      <c r="J201" s="7">
        <v>2.0</v>
      </c>
    </row>
    <row r="202">
      <c r="A202" s="7" t="s">
        <v>26</v>
      </c>
      <c r="B202" s="7" t="s">
        <v>35</v>
      </c>
      <c r="C202" s="7" t="s">
        <v>36</v>
      </c>
      <c r="D202" s="7" t="s">
        <v>37</v>
      </c>
      <c r="E202" s="7" t="s">
        <v>754</v>
      </c>
      <c r="F202" s="7">
        <v>95.0</v>
      </c>
      <c r="G202" s="7">
        <v>1.0</v>
      </c>
      <c r="H202" s="17"/>
      <c r="I202" s="7">
        <v>1.0</v>
      </c>
      <c r="J202" s="7">
        <v>1.0</v>
      </c>
    </row>
    <row r="203">
      <c r="A203" s="7" t="s">
        <v>26</v>
      </c>
      <c r="B203" s="7" t="s">
        <v>35</v>
      </c>
      <c r="C203" s="7" t="s">
        <v>36</v>
      </c>
      <c r="D203" s="7" t="s">
        <v>37</v>
      </c>
      <c r="E203" s="7" t="s">
        <v>767</v>
      </c>
      <c r="F203" s="7">
        <v>98.0</v>
      </c>
      <c r="G203" s="7">
        <v>1.0</v>
      </c>
      <c r="H203" s="17"/>
      <c r="I203" s="7">
        <v>1.0</v>
      </c>
      <c r="J203" s="7">
        <v>1.0</v>
      </c>
    </row>
    <row r="204">
      <c r="A204" s="7" t="s">
        <v>26</v>
      </c>
      <c r="B204" s="7" t="s">
        <v>35</v>
      </c>
      <c r="C204" s="7" t="s">
        <v>101</v>
      </c>
      <c r="D204" s="7" t="s">
        <v>145</v>
      </c>
      <c r="E204" s="7" t="s">
        <v>148</v>
      </c>
      <c r="F204" s="7">
        <v>100.0</v>
      </c>
      <c r="G204" s="7">
        <v>1.0</v>
      </c>
      <c r="H204" s="17"/>
      <c r="I204" s="7">
        <v>0.0</v>
      </c>
      <c r="J204" s="7">
        <v>1.0</v>
      </c>
    </row>
    <row r="205">
      <c r="A205" s="7" t="s">
        <v>26</v>
      </c>
      <c r="B205" s="7" t="s">
        <v>35</v>
      </c>
      <c r="C205" s="7" t="s">
        <v>36</v>
      </c>
      <c r="D205" s="7" t="s">
        <v>583</v>
      </c>
      <c r="E205" s="7" t="s">
        <v>773</v>
      </c>
      <c r="F205" s="7">
        <v>95.0</v>
      </c>
      <c r="G205" s="7">
        <v>1.0</v>
      </c>
      <c r="H205" s="17"/>
      <c r="I205" s="7">
        <v>1.0</v>
      </c>
      <c r="J205" s="7">
        <v>1.0</v>
      </c>
    </row>
    <row r="206">
      <c r="A206" s="7" t="s">
        <v>26</v>
      </c>
      <c r="B206" s="7" t="s">
        <v>35</v>
      </c>
      <c r="C206" s="7" t="s">
        <v>36</v>
      </c>
      <c r="D206" s="7" t="s">
        <v>583</v>
      </c>
      <c r="E206" s="7" t="s">
        <v>777</v>
      </c>
      <c r="F206" s="7">
        <v>98.0</v>
      </c>
      <c r="G206" s="7">
        <v>1.0</v>
      </c>
      <c r="H206" s="17"/>
      <c r="I206" s="7">
        <v>1.0</v>
      </c>
      <c r="J206" s="7">
        <v>1.0</v>
      </c>
    </row>
    <row r="207">
      <c r="A207" s="7" t="s">
        <v>26</v>
      </c>
      <c r="B207" s="7" t="s">
        <v>35</v>
      </c>
      <c r="C207" s="7" t="s">
        <v>36</v>
      </c>
      <c r="D207" s="7" t="s">
        <v>37</v>
      </c>
      <c r="E207" s="7" t="s">
        <v>522</v>
      </c>
      <c r="F207" s="7">
        <v>95.0</v>
      </c>
      <c r="G207" s="7">
        <v>1.0</v>
      </c>
      <c r="H207" s="17"/>
      <c r="I207" s="7">
        <v>1.0</v>
      </c>
      <c r="J207" s="7">
        <v>1.0</v>
      </c>
    </row>
    <row r="208">
      <c r="A208" s="7" t="s">
        <v>26</v>
      </c>
      <c r="B208" s="7" t="s">
        <v>35</v>
      </c>
      <c r="C208" s="7" t="s">
        <v>36</v>
      </c>
      <c r="D208" s="7" t="s">
        <v>37</v>
      </c>
      <c r="E208" s="7" t="s">
        <v>525</v>
      </c>
      <c r="F208" s="7">
        <v>98.0</v>
      </c>
      <c r="G208" s="7">
        <v>1.0</v>
      </c>
      <c r="H208" s="17"/>
      <c r="I208" s="7">
        <v>1.0</v>
      </c>
      <c r="J208" s="7">
        <v>1.0</v>
      </c>
    </row>
    <row r="209">
      <c r="A209" s="7" t="s">
        <v>26</v>
      </c>
      <c r="B209" s="7" t="s">
        <v>35</v>
      </c>
      <c r="C209" s="7" t="s">
        <v>36</v>
      </c>
      <c r="D209" s="7" t="s">
        <v>343</v>
      </c>
      <c r="E209" s="7" t="s">
        <v>382</v>
      </c>
      <c r="F209" s="7">
        <v>95.0</v>
      </c>
      <c r="G209" s="7">
        <v>1.0</v>
      </c>
      <c r="H209" s="17"/>
      <c r="I209" s="7">
        <v>0.0</v>
      </c>
      <c r="J209" s="7">
        <v>1.0</v>
      </c>
    </row>
    <row r="210">
      <c r="A210" s="7" t="s">
        <v>26</v>
      </c>
      <c r="B210" s="7" t="s">
        <v>35</v>
      </c>
      <c r="C210" s="7" t="s">
        <v>36</v>
      </c>
      <c r="D210" s="7" t="s">
        <v>343</v>
      </c>
      <c r="E210" s="7" t="s">
        <v>381</v>
      </c>
      <c r="F210" s="7">
        <v>98.0</v>
      </c>
      <c r="G210" s="7">
        <v>1.0</v>
      </c>
      <c r="H210" s="17"/>
      <c r="I210" s="7">
        <v>0.0</v>
      </c>
      <c r="J210" s="7">
        <v>1.0</v>
      </c>
    </row>
    <row r="211">
      <c r="A211" s="7" t="s">
        <v>26</v>
      </c>
      <c r="B211" s="7" t="s">
        <v>35</v>
      </c>
      <c r="C211" s="7" t="s">
        <v>36</v>
      </c>
      <c r="D211" s="7" t="s">
        <v>37</v>
      </c>
      <c r="E211" s="7" t="s">
        <v>534</v>
      </c>
      <c r="F211" s="7">
        <v>95.0</v>
      </c>
      <c r="G211" s="7">
        <v>1.0</v>
      </c>
      <c r="H211" s="17"/>
      <c r="I211" s="7">
        <v>0.0</v>
      </c>
      <c r="J211" s="7">
        <v>1.0</v>
      </c>
    </row>
    <row r="212">
      <c r="A212" s="7" t="s">
        <v>26</v>
      </c>
      <c r="B212" s="7" t="s">
        <v>35</v>
      </c>
      <c r="C212" s="7" t="s">
        <v>36</v>
      </c>
      <c r="D212" s="7" t="s">
        <v>37</v>
      </c>
      <c r="E212" s="7" t="s">
        <v>535</v>
      </c>
      <c r="F212" s="7">
        <v>98.0</v>
      </c>
      <c r="G212" s="7">
        <v>1.0</v>
      </c>
      <c r="H212" s="17"/>
      <c r="I212" s="7">
        <v>0.0</v>
      </c>
      <c r="J212" s="7">
        <v>1.0</v>
      </c>
    </row>
    <row r="213">
      <c r="A213" s="7" t="s">
        <v>26</v>
      </c>
      <c r="B213" s="7" t="s">
        <v>35</v>
      </c>
      <c r="C213" s="7" t="s">
        <v>36</v>
      </c>
      <c r="D213" s="7" t="s">
        <v>80</v>
      </c>
      <c r="E213" s="7" t="s">
        <v>144</v>
      </c>
      <c r="F213" s="7">
        <v>95.0</v>
      </c>
      <c r="G213" s="7">
        <v>1.0</v>
      </c>
      <c r="H213" s="17"/>
      <c r="I213" s="7">
        <v>0.0</v>
      </c>
      <c r="J213" s="7">
        <v>1.0</v>
      </c>
    </row>
    <row r="214">
      <c r="A214" s="7" t="s">
        <v>26</v>
      </c>
      <c r="B214" s="7" t="s">
        <v>35</v>
      </c>
      <c r="C214" s="7" t="s">
        <v>36</v>
      </c>
      <c r="D214" s="7" t="s">
        <v>83</v>
      </c>
      <c r="E214" s="7" t="s">
        <v>144</v>
      </c>
      <c r="F214" s="7">
        <v>95.0</v>
      </c>
      <c r="G214" s="7">
        <v>1.0</v>
      </c>
      <c r="H214" s="17"/>
      <c r="I214" s="7">
        <v>0.0</v>
      </c>
      <c r="J214" s="7">
        <v>1.0</v>
      </c>
    </row>
    <row r="215">
      <c r="A215" s="7" t="s">
        <v>26</v>
      </c>
      <c r="B215" s="7" t="s">
        <v>35</v>
      </c>
      <c r="C215" s="7" t="s">
        <v>36</v>
      </c>
      <c r="D215" s="7" t="s">
        <v>80</v>
      </c>
      <c r="E215" s="7" t="s">
        <v>142</v>
      </c>
      <c r="F215" s="7">
        <v>98.0</v>
      </c>
      <c r="G215" s="7">
        <v>1.0</v>
      </c>
      <c r="H215" s="17"/>
      <c r="I215" s="7">
        <v>0.0</v>
      </c>
      <c r="J215" s="7">
        <v>1.0</v>
      </c>
    </row>
    <row r="216">
      <c r="A216" s="7" t="s">
        <v>26</v>
      </c>
      <c r="B216" s="7" t="s">
        <v>35</v>
      </c>
      <c r="C216" s="7" t="s">
        <v>36</v>
      </c>
      <c r="D216" s="7" t="s">
        <v>83</v>
      </c>
      <c r="E216" s="7" t="s">
        <v>142</v>
      </c>
      <c r="F216" s="7">
        <v>98.0</v>
      </c>
      <c r="G216" s="7">
        <v>1.0</v>
      </c>
      <c r="H216" s="17"/>
      <c r="I216" s="7">
        <v>0.0</v>
      </c>
      <c r="J216" s="7">
        <v>1.0</v>
      </c>
    </row>
    <row r="217">
      <c r="A217" s="7" t="s">
        <v>26</v>
      </c>
      <c r="B217" s="7" t="s">
        <v>35</v>
      </c>
      <c r="C217" s="7" t="s">
        <v>36</v>
      </c>
      <c r="D217" s="7" t="s">
        <v>48</v>
      </c>
      <c r="E217" s="7" t="s">
        <v>140</v>
      </c>
      <c r="F217" s="7">
        <v>95.0</v>
      </c>
      <c r="G217" s="7">
        <v>1.0</v>
      </c>
      <c r="H217" s="17"/>
      <c r="I217" s="7">
        <v>0.0</v>
      </c>
      <c r="J217" s="7">
        <v>1.0</v>
      </c>
    </row>
    <row r="218">
      <c r="A218" s="7" t="s">
        <v>26</v>
      </c>
      <c r="B218" s="7" t="s">
        <v>35</v>
      </c>
      <c r="C218" s="7" t="s">
        <v>36</v>
      </c>
      <c r="D218" s="7" t="s">
        <v>48</v>
      </c>
      <c r="E218" s="7" t="s">
        <v>138</v>
      </c>
      <c r="F218" s="7">
        <v>98.0</v>
      </c>
      <c r="G218" s="7">
        <v>1.0</v>
      </c>
      <c r="H218" s="17"/>
      <c r="I218" s="7">
        <v>0.0</v>
      </c>
      <c r="J218" s="7">
        <v>1.0</v>
      </c>
    </row>
    <row r="219">
      <c r="A219" s="7" t="s">
        <v>26</v>
      </c>
      <c r="B219" s="7" t="s">
        <v>35</v>
      </c>
      <c r="C219" s="7" t="s">
        <v>36</v>
      </c>
      <c r="D219" s="7" t="s">
        <v>48</v>
      </c>
      <c r="E219" s="7" t="s">
        <v>136</v>
      </c>
      <c r="F219" s="7">
        <v>95.0</v>
      </c>
      <c r="G219" s="7">
        <v>1.0</v>
      </c>
      <c r="H219" s="17"/>
      <c r="I219" s="7">
        <v>0.0</v>
      </c>
      <c r="J219" s="7">
        <v>1.0</v>
      </c>
    </row>
    <row r="220">
      <c r="A220" s="7" t="s">
        <v>26</v>
      </c>
      <c r="B220" s="7" t="s">
        <v>35</v>
      </c>
      <c r="C220" s="7" t="s">
        <v>36</v>
      </c>
      <c r="D220" s="7" t="s">
        <v>48</v>
      </c>
      <c r="E220" s="7" t="s">
        <v>134</v>
      </c>
      <c r="F220" s="7">
        <v>98.0</v>
      </c>
      <c r="G220" s="7">
        <v>1.0</v>
      </c>
      <c r="H220" s="17"/>
      <c r="I220" s="7">
        <v>0.0</v>
      </c>
      <c r="J220" s="7">
        <v>1.0</v>
      </c>
    </row>
    <row r="221">
      <c r="A221" s="7" t="s">
        <v>26</v>
      </c>
      <c r="B221" s="7" t="s">
        <v>35</v>
      </c>
      <c r="C221" s="7" t="s">
        <v>54</v>
      </c>
      <c r="D221" s="7" t="s">
        <v>131</v>
      </c>
      <c r="E221" s="7" t="s">
        <v>133</v>
      </c>
      <c r="F221" s="7">
        <v>89.0</v>
      </c>
      <c r="G221" s="7">
        <v>1.0</v>
      </c>
      <c r="H221" s="17"/>
      <c r="I221" s="7">
        <v>2.0</v>
      </c>
      <c r="J221" s="7">
        <v>2.0</v>
      </c>
    </row>
    <row r="222">
      <c r="A222" s="7" t="s">
        <v>26</v>
      </c>
      <c r="B222" s="7" t="s">
        <v>35</v>
      </c>
      <c r="C222" s="7" t="s">
        <v>54</v>
      </c>
      <c r="D222" s="7" t="s">
        <v>131</v>
      </c>
      <c r="E222" s="7" t="s">
        <v>132</v>
      </c>
      <c r="F222" s="7">
        <v>89.0</v>
      </c>
      <c r="G222" s="7">
        <v>1.0</v>
      </c>
      <c r="H222" s="17"/>
      <c r="I222" s="7">
        <v>2.0</v>
      </c>
      <c r="J222" s="7">
        <v>2.0</v>
      </c>
    </row>
    <row r="223">
      <c r="A223" s="7" t="s">
        <v>26</v>
      </c>
      <c r="B223" s="7" t="s">
        <v>35</v>
      </c>
      <c r="C223" s="7" t="s">
        <v>36</v>
      </c>
      <c r="D223" s="7" t="s">
        <v>37</v>
      </c>
      <c r="E223" s="7" t="s">
        <v>128</v>
      </c>
      <c r="F223" s="7">
        <v>95.0</v>
      </c>
      <c r="G223" s="7">
        <v>1.0</v>
      </c>
      <c r="H223" s="17"/>
      <c r="I223" s="7">
        <v>1.0</v>
      </c>
      <c r="J223" s="7">
        <v>1.0</v>
      </c>
    </row>
    <row r="224">
      <c r="A224" s="7" t="s">
        <v>26</v>
      </c>
      <c r="B224" s="7" t="s">
        <v>35</v>
      </c>
      <c r="C224" s="7" t="s">
        <v>36</v>
      </c>
      <c r="D224" s="7" t="s">
        <v>50</v>
      </c>
      <c r="E224" s="7" t="s">
        <v>128</v>
      </c>
      <c r="F224" s="7">
        <v>95.0</v>
      </c>
      <c r="G224" s="7">
        <v>1.0</v>
      </c>
      <c r="H224" s="17"/>
      <c r="I224" s="7">
        <v>1.0</v>
      </c>
      <c r="J224" s="7">
        <v>1.0</v>
      </c>
    </row>
    <row r="225">
      <c r="A225" s="7" t="s">
        <v>26</v>
      </c>
      <c r="B225" s="7" t="s">
        <v>35</v>
      </c>
      <c r="C225" s="7" t="s">
        <v>36</v>
      </c>
      <c r="D225" s="7" t="s">
        <v>94</v>
      </c>
      <c r="E225" s="7" t="s">
        <v>128</v>
      </c>
      <c r="F225" s="7">
        <v>95.0</v>
      </c>
      <c r="G225" s="7">
        <v>1.0</v>
      </c>
      <c r="H225" s="17"/>
      <c r="I225" s="7">
        <v>1.0</v>
      </c>
      <c r="J225" s="7">
        <v>1.0</v>
      </c>
    </row>
    <row r="226">
      <c r="A226" s="7" t="s">
        <v>26</v>
      </c>
      <c r="B226" s="7" t="s">
        <v>35</v>
      </c>
      <c r="C226" s="7" t="s">
        <v>99</v>
      </c>
      <c r="D226" s="7" t="s">
        <v>100</v>
      </c>
      <c r="E226" s="7" t="s">
        <v>128</v>
      </c>
      <c r="F226" s="7">
        <v>95.0</v>
      </c>
      <c r="G226" s="7">
        <v>1.0</v>
      </c>
      <c r="H226" s="17"/>
      <c r="I226" s="7">
        <v>1.0</v>
      </c>
      <c r="J226" s="7">
        <v>1.0</v>
      </c>
    </row>
    <row r="227">
      <c r="A227" s="7" t="s">
        <v>26</v>
      </c>
      <c r="B227" s="7" t="s">
        <v>35</v>
      </c>
      <c r="C227" s="7" t="s">
        <v>36</v>
      </c>
      <c r="D227" s="7" t="s">
        <v>37</v>
      </c>
      <c r="E227" s="7" t="s">
        <v>127</v>
      </c>
      <c r="F227" s="7">
        <v>98.0</v>
      </c>
      <c r="G227" s="7">
        <v>1.0</v>
      </c>
      <c r="H227" s="17"/>
      <c r="I227" s="7">
        <v>1.0</v>
      </c>
      <c r="J227" s="7">
        <v>1.0</v>
      </c>
    </row>
    <row r="228">
      <c r="A228" s="7" t="s">
        <v>26</v>
      </c>
      <c r="B228" s="7" t="s">
        <v>35</v>
      </c>
      <c r="C228" s="7" t="s">
        <v>36</v>
      </c>
      <c r="D228" s="7" t="s">
        <v>50</v>
      </c>
      <c r="E228" s="7" t="s">
        <v>127</v>
      </c>
      <c r="F228" s="7">
        <v>98.0</v>
      </c>
      <c r="G228" s="7">
        <v>1.0</v>
      </c>
      <c r="H228" s="17"/>
      <c r="I228" s="7">
        <v>1.0</v>
      </c>
      <c r="J228" s="7">
        <v>1.0</v>
      </c>
    </row>
    <row r="229">
      <c r="A229" s="7" t="s">
        <v>26</v>
      </c>
      <c r="B229" s="7" t="s">
        <v>35</v>
      </c>
      <c r="C229" s="7" t="s">
        <v>36</v>
      </c>
      <c r="D229" s="7" t="s">
        <v>94</v>
      </c>
      <c r="E229" s="7" t="s">
        <v>127</v>
      </c>
      <c r="F229" s="7">
        <v>98.0</v>
      </c>
      <c r="G229" s="7">
        <v>1.0</v>
      </c>
      <c r="H229" s="17"/>
      <c r="I229" s="7">
        <v>1.0</v>
      </c>
      <c r="J229" s="7">
        <v>1.0</v>
      </c>
    </row>
    <row r="230">
      <c r="A230" s="7" t="s">
        <v>26</v>
      </c>
      <c r="B230" s="7" t="s">
        <v>35</v>
      </c>
      <c r="C230" s="7" t="s">
        <v>99</v>
      </c>
      <c r="D230" s="7" t="s">
        <v>100</v>
      </c>
      <c r="E230" s="7" t="s">
        <v>127</v>
      </c>
      <c r="F230" s="7">
        <v>98.0</v>
      </c>
      <c r="G230" s="7">
        <v>1.0</v>
      </c>
      <c r="H230" s="17"/>
      <c r="I230" s="7">
        <v>1.0</v>
      </c>
      <c r="J230" s="7">
        <v>1.0</v>
      </c>
    </row>
    <row r="231">
      <c r="A231" s="7" t="s">
        <v>26</v>
      </c>
      <c r="B231" s="7" t="s">
        <v>35</v>
      </c>
      <c r="C231" s="7" t="s">
        <v>36</v>
      </c>
      <c r="D231" s="7" t="s">
        <v>48</v>
      </c>
      <c r="E231" s="7" t="s">
        <v>122</v>
      </c>
      <c r="F231" s="7">
        <v>71.0</v>
      </c>
      <c r="G231" s="7">
        <v>1.0</v>
      </c>
      <c r="H231" s="17"/>
      <c r="I231" s="7">
        <v>2.0</v>
      </c>
      <c r="J231" s="7">
        <v>6.0</v>
      </c>
    </row>
    <row r="232">
      <c r="A232" s="7" t="s">
        <v>26</v>
      </c>
      <c r="B232" s="7" t="s">
        <v>35</v>
      </c>
      <c r="C232" s="7" t="s">
        <v>36</v>
      </c>
      <c r="D232" s="7" t="s">
        <v>343</v>
      </c>
      <c r="E232" s="7" t="s">
        <v>344</v>
      </c>
      <c r="F232" s="7">
        <v>100.0</v>
      </c>
      <c r="G232" s="7">
        <v>1.0</v>
      </c>
      <c r="H232" s="17"/>
      <c r="I232" s="7">
        <v>0.0</v>
      </c>
      <c r="J232" s="7">
        <v>1.0</v>
      </c>
    </row>
    <row r="233">
      <c r="A233" s="7" t="s">
        <v>26</v>
      </c>
      <c r="B233" s="7" t="s">
        <v>35</v>
      </c>
      <c r="C233" s="7" t="s">
        <v>36</v>
      </c>
      <c r="D233" s="7" t="s">
        <v>298</v>
      </c>
      <c r="E233" s="7" t="s">
        <v>571</v>
      </c>
      <c r="F233" s="7">
        <v>100.0</v>
      </c>
      <c r="G233" s="7">
        <v>1.0</v>
      </c>
      <c r="H233" s="17"/>
      <c r="I233" s="7">
        <v>0.0</v>
      </c>
      <c r="J233" s="7">
        <v>1.0</v>
      </c>
    </row>
    <row r="234">
      <c r="A234" s="7" t="s">
        <v>26</v>
      </c>
      <c r="B234" s="7" t="s">
        <v>35</v>
      </c>
      <c r="C234" s="7" t="s">
        <v>36</v>
      </c>
      <c r="D234" s="7" t="s">
        <v>262</v>
      </c>
      <c r="E234" s="7" t="s">
        <v>576</v>
      </c>
      <c r="F234" s="7">
        <v>80.0</v>
      </c>
      <c r="G234" s="7">
        <v>1.0</v>
      </c>
      <c r="H234" s="17"/>
      <c r="I234" s="7">
        <v>2.0</v>
      </c>
      <c r="J234" s="7">
        <v>3.0</v>
      </c>
    </row>
    <row r="235">
      <c r="A235" s="7" t="s">
        <v>26</v>
      </c>
      <c r="B235" s="7" t="s">
        <v>35</v>
      </c>
      <c r="C235" s="7" t="s">
        <v>36</v>
      </c>
      <c r="D235" s="7" t="s">
        <v>262</v>
      </c>
      <c r="E235" s="7" t="s">
        <v>579</v>
      </c>
      <c r="F235" s="7">
        <v>87.0</v>
      </c>
      <c r="G235" s="7">
        <v>1.0</v>
      </c>
      <c r="H235" s="17"/>
      <c r="I235" s="7">
        <v>2.0</v>
      </c>
      <c r="J235" s="7">
        <v>2.0</v>
      </c>
    </row>
    <row r="236">
      <c r="A236" s="7" t="s">
        <v>26</v>
      </c>
      <c r="B236" s="7" t="s">
        <v>35</v>
      </c>
      <c r="C236" s="7" t="s">
        <v>36</v>
      </c>
      <c r="D236" s="7" t="s">
        <v>206</v>
      </c>
      <c r="E236" s="7" t="s">
        <v>582</v>
      </c>
      <c r="F236" s="7">
        <v>74.0</v>
      </c>
      <c r="G236" s="7">
        <v>1.0</v>
      </c>
      <c r="H236" s="17"/>
      <c r="I236" s="7">
        <v>2.0</v>
      </c>
      <c r="J236" s="7">
        <v>5.0</v>
      </c>
    </row>
    <row r="237">
      <c r="A237" s="7" t="s">
        <v>26</v>
      </c>
      <c r="B237" s="7" t="s">
        <v>35</v>
      </c>
      <c r="C237" s="7" t="s">
        <v>36</v>
      </c>
      <c r="D237" s="7" t="s">
        <v>83</v>
      </c>
      <c r="E237" s="7" t="s">
        <v>120</v>
      </c>
      <c r="F237" s="7">
        <v>95.0</v>
      </c>
      <c r="G237" s="7">
        <v>1.0</v>
      </c>
      <c r="H237" s="17"/>
      <c r="I237" s="7">
        <v>2.0</v>
      </c>
      <c r="J237" s="7">
        <v>1.0</v>
      </c>
    </row>
    <row r="238">
      <c r="A238" s="7" t="s">
        <v>26</v>
      </c>
      <c r="B238" s="7" t="s">
        <v>35</v>
      </c>
      <c r="C238" s="7" t="s">
        <v>36</v>
      </c>
      <c r="D238" s="7" t="s">
        <v>83</v>
      </c>
      <c r="E238" s="7" t="s">
        <v>118</v>
      </c>
      <c r="F238" s="7">
        <v>98.0</v>
      </c>
      <c r="G238" s="7">
        <v>1.0</v>
      </c>
      <c r="H238" s="17"/>
      <c r="I238" s="7">
        <v>2.0</v>
      </c>
      <c r="J238" s="7">
        <v>1.0</v>
      </c>
    </row>
    <row r="239">
      <c r="A239" s="7" t="s">
        <v>26</v>
      </c>
      <c r="B239" s="7" t="s">
        <v>35</v>
      </c>
      <c r="C239" s="7" t="s">
        <v>36</v>
      </c>
      <c r="D239" s="7" t="s">
        <v>298</v>
      </c>
      <c r="E239" s="7" t="s">
        <v>603</v>
      </c>
      <c r="F239" s="7">
        <v>95.0</v>
      </c>
      <c r="G239" s="7">
        <v>1.0</v>
      </c>
      <c r="H239" s="17"/>
      <c r="I239" s="7">
        <v>0.0</v>
      </c>
      <c r="J239" s="7">
        <v>1.0</v>
      </c>
    </row>
    <row r="240">
      <c r="A240" s="7" t="s">
        <v>26</v>
      </c>
      <c r="B240" s="7" t="s">
        <v>35</v>
      </c>
      <c r="C240" s="7" t="s">
        <v>36</v>
      </c>
      <c r="D240" s="7" t="s">
        <v>298</v>
      </c>
      <c r="E240" s="7" t="s">
        <v>604</v>
      </c>
      <c r="F240" s="7">
        <v>98.0</v>
      </c>
      <c r="G240" s="7">
        <v>1.0</v>
      </c>
      <c r="H240" s="17"/>
      <c r="I240" s="7">
        <v>0.0</v>
      </c>
      <c r="J240" s="7">
        <v>1.0</v>
      </c>
    </row>
    <row r="241">
      <c r="A241" s="7" t="s">
        <v>26</v>
      </c>
      <c r="B241" s="7" t="s">
        <v>35</v>
      </c>
      <c r="C241" s="7" t="s">
        <v>101</v>
      </c>
      <c r="D241" s="7" t="s">
        <v>110</v>
      </c>
      <c r="E241" s="7" t="s">
        <v>111</v>
      </c>
      <c r="F241" s="7">
        <v>100.0</v>
      </c>
      <c r="G241" s="7">
        <v>1.0</v>
      </c>
      <c r="H241" s="17"/>
      <c r="I241" s="7">
        <v>0.0</v>
      </c>
      <c r="J241" s="7">
        <v>1.0</v>
      </c>
    </row>
    <row r="242">
      <c r="A242" s="7" t="s">
        <v>26</v>
      </c>
      <c r="B242" s="7" t="s">
        <v>35</v>
      </c>
      <c r="C242" s="7" t="s">
        <v>36</v>
      </c>
      <c r="D242" s="7" t="s">
        <v>107</v>
      </c>
      <c r="E242" s="7" t="s">
        <v>294</v>
      </c>
      <c r="F242" s="7">
        <v>65.0</v>
      </c>
      <c r="G242" s="7">
        <v>1.0</v>
      </c>
      <c r="H242" s="17"/>
      <c r="I242" s="7">
        <v>3.0</v>
      </c>
      <c r="J242" s="7">
        <v>6.0</v>
      </c>
    </row>
    <row r="243">
      <c r="A243" s="7" t="s">
        <v>26</v>
      </c>
      <c r="B243" s="7" t="s">
        <v>35</v>
      </c>
      <c r="C243" s="7" t="s">
        <v>36</v>
      </c>
      <c r="D243" s="7" t="s">
        <v>190</v>
      </c>
      <c r="E243" s="7" t="s">
        <v>293</v>
      </c>
      <c r="F243" s="7">
        <v>100.0</v>
      </c>
      <c r="G243" s="7">
        <v>1.0</v>
      </c>
      <c r="H243" s="17"/>
      <c r="I243" s="7">
        <v>0.0</v>
      </c>
      <c r="J243" s="7">
        <v>1.0</v>
      </c>
    </row>
    <row r="244">
      <c r="A244" s="7" t="s">
        <v>26</v>
      </c>
      <c r="B244" s="7" t="s">
        <v>35</v>
      </c>
      <c r="C244" s="7" t="s">
        <v>54</v>
      </c>
      <c r="D244" s="7" t="s">
        <v>169</v>
      </c>
      <c r="E244" s="7" t="s">
        <v>290</v>
      </c>
      <c r="F244" s="7">
        <v>100.0</v>
      </c>
      <c r="G244" s="7">
        <v>1.0</v>
      </c>
      <c r="H244" s="17"/>
      <c r="I244" s="7">
        <v>1.0</v>
      </c>
      <c r="J244" s="7">
        <v>1.0</v>
      </c>
    </row>
    <row r="245">
      <c r="A245" s="7" t="s">
        <v>26</v>
      </c>
      <c r="B245" s="7" t="s">
        <v>35</v>
      </c>
      <c r="C245" s="7" t="s">
        <v>54</v>
      </c>
      <c r="D245" s="7" t="s">
        <v>106</v>
      </c>
      <c r="E245" s="7" t="s">
        <v>108</v>
      </c>
      <c r="F245" s="7">
        <v>100.0</v>
      </c>
      <c r="G245" s="7">
        <v>1.0</v>
      </c>
      <c r="H245" s="17"/>
      <c r="I245" s="7">
        <v>1.0</v>
      </c>
      <c r="J245" s="7">
        <v>1.0</v>
      </c>
    </row>
    <row r="246">
      <c r="A246" s="7" t="s">
        <v>26</v>
      </c>
      <c r="B246" s="7" t="s">
        <v>35</v>
      </c>
      <c r="C246" s="7" t="s">
        <v>101</v>
      </c>
      <c r="D246" s="7" t="s">
        <v>103</v>
      </c>
      <c r="E246" s="7" t="s">
        <v>104</v>
      </c>
      <c r="F246" s="7">
        <v>69.0</v>
      </c>
      <c r="G246" s="7">
        <v>1.0</v>
      </c>
      <c r="H246" s="17"/>
      <c r="I246" s="7">
        <v>11.0</v>
      </c>
      <c r="J246" s="7">
        <v>7.0</v>
      </c>
    </row>
    <row r="247">
      <c r="A247" s="7" t="s">
        <v>26</v>
      </c>
      <c r="B247" s="7" t="s">
        <v>35</v>
      </c>
      <c r="C247" s="7" t="s">
        <v>36</v>
      </c>
      <c r="D247" s="7" t="s">
        <v>37</v>
      </c>
      <c r="E247" s="7" t="s">
        <v>90</v>
      </c>
      <c r="F247" s="7">
        <v>95.0</v>
      </c>
      <c r="G247" s="7">
        <v>1.0</v>
      </c>
      <c r="H247" s="17"/>
      <c r="I247" s="7">
        <v>1.0</v>
      </c>
      <c r="J247" s="7">
        <v>1.0</v>
      </c>
    </row>
    <row r="248">
      <c r="A248" s="7" t="s">
        <v>26</v>
      </c>
      <c r="B248" s="7" t="s">
        <v>35</v>
      </c>
      <c r="C248" s="7" t="s">
        <v>36</v>
      </c>
      <c r="D248" s="7" t="s">
        <v>37</v>
      </c>
      <c r="E248" s="7" t="s">
        <v>89</v>
      </c>
      <c r="F248" s="7">
        <v>98.0</v>
      </c>
      <c r="G248" s="7">
        <v>1.0</v>
      </c>
      <c r="H248" s="17"/>
      <c r="I248" s="7">
        <v>1.0</v>
      </c>
      <c r="J248" s="7">
        <v>1.0</v>
      </c>
    </row>
    <row r="249">
      <c r="A249" s="7" t="s">
        <v>26</v>
      </c>
      <c r="B249" s="7" t="s">
        <v>35</v>
      </c>
      <c r="C249" s="7" t="s">
        <v>36</v>
      </c>
      <c r="D249" s="7" t="s">
        <v>94</v>
      </c>
      <c r="E249" s="7" t="s">
        <v>240</v>
      </c>
      <c r="F249" s="7">
        <v>95.0</v>
      </c>
      <c r="G249" s="7">
        <v>1.0</v>
      </c>
      <c r="H249" s="17"/>
      <c r="I249" s="7">
        <v>0.0</v>
      </c>
      <c r="J249" s="7">
        <v>1.0</v>
      </c>
    </row>
    <row r="250">
      <c r="A250" s="7" t="s">
        <v>26</v>
      </c>
      <c r="B250" s="7" t="s">
        <v>35</v>
      </c>
      <c r="C250" s="7" t="s">
        <v>99</v>
      </c>
      <c r="D250" s="7" t="s">
        <v>100</v>
      </c>
      <c r="E250" s="7" t="s">
        <v>240</v>
      </c>
      <c r="F250" s="7">
        <v>95.0</v>
      </c>
      <c r="G250" s="7">
        <v>1.0</v>
      </c>
      <c r="H250" s="17"/>
      <c r="I250" s="7">
        <v>0.0</v>
      </c>
      <c r="J250" s="7">
        <v>1.0</v>
      </c>
    </row>
    <row r="251">
      <c r="A251" s="7" t="s">
        <v>26</v>
      </c>
      <c r="B251" s="7" t="s">
        <v>35</v>
      </c>
      <c r="C251" s="7" t="s">
        <v>36</v>
      </c>
      <c r="D251" s="7" t="s">
        <v>94</v>
      </c>
      <c r="E251" s="7" t="s">
        <v>218</v>
      </c>
      <c r="F251" s="7">
        <v>98.0</v>
      </c>
      <c r="G251" s="7">
        <v>1.0</v>
      </c>
      <c r="H251" s="17"/>
      <c r="I251" s="7">
        <v>0.0</v>
      </c>
      <c r="J251" s="7">
        <v>1.0</v>
      </c>
    </row>
    <row r="252">
      <c r="A252" s="7" t="s">
        <v>26</v>
      </c>
      <c r="B252" s="7" t="s">
        <v>35</v>
      </c>
      <c r="C252" s="7" t="s">
        <v>99</v>
      </c>
      <c r="D252" s="7" t="s">
        <v>100</v>
      </c>
      <c r="E252" s="7" t="s">
        <v>218</v>
      </c>
      <c r="F252" s="7">
        <v>98.0</v>
      </c>
      <c r="G252" s="7">
        <v>1.0</v>
      </c>
      <c r="H252" s="17"/>
      <c r="I252" s="7">
        <v>0.0</v>
      </c>
      <c r="J252" s="7">
        <v>1.0</v>
      </c>
    </row>
    <row r="253">
      <c r="A253" s="7" t="s">
        <v>26</v>
      </c>
      <c r="B253" s="7" t="s">
        <v>35</v>
      </c>
      <c r="C253" s="7" t="s">
        <v>36</v>
      </c>
      <c r="D253" s="7" t="s">
        <v>190</v>
      </c>
      <c r="E253" s="7" t="s">
        <v>82</v>
      </c>
      <c r="F253" s="7">
        <v>95.0</v>
      </c>
      <c r="G253" s="7">
        <v>1.0</v>
      </c>
      <c r="H253" s="17"/>
      <c r="I253" s="7">
        <v>0.0</v>
      </c>
      <c r="J253" s="7">
        <v>1.0</v>
      </c>
    </row>
    <row r="254">
      <c r="A254" s="7" t="s">
        <v>26</v>
      </c>
      <c r="B254" s="7" t="s">
        <v>35</v>
      </c>
      <c r="C254" s="7" t="s">
        <v>36</v>
      </c>
      <c r="D254" s="7" t="s">
        <v>206</v>
      </c>
      <c r="E254" s="7" t="s">
        <v>82</v>
      </c>
      <c r="F254" s="7">
        <v>95.0</v>
      </c>
      <c r="G254" s="7">
        <v>1.0</v>
      </c>
      <c r="H254" s="17"/>
      <c r="I254" s="7">
        <v>0.0</v>
      </c>
      <c r="J254" s="7">
        <v>1.0</v>
      </c>
    </row>
    <row r="255">
      <c r="A255" s="7" t="s">
        <v>26</v>
      </c>
      <c r="B255" s="7" t="s">
        <v>35</v>
      </c>
      <c r="C255" s="7" t="s">
        <v>36</v>
      </c>
      <c r="D255" s="7" t="s">
        <v>80</v>
      </c>
      <c r="E255" s="7" t="s">
        <v>82</v>
      </c>
      <c r="F255" s="7">
        <v>95.0</v>
      </c>
      <c r="G255" s="7">
        <v>1.0</v>
      </c>
      <c r="H255" s="17"/>
      <c r="I255" s="7">
        <v>0.0</v>
      </c>
      <c r="J255" s="7">
        <v>1.0</v>
      </c>
    </row>
    <row r="256">
      <c r="A256" s="7" t="s">
        <v>26</v>
      </c>
      <c r="B256" s="7" t="s">
        <v>35</v>
      </c>
      <c r="C256" s="7" t="s">
        <v>36</v>
      </c>
      <c r="D256" s="7" t="s">
        <v>83</v>
      </c>
      <c r="E256" s="7" t="s">
        <v>82</v>
      </c>
      <c r="F256" s="7">
        <v>95.0</v>
      </c>
      <c r="G256" s="7">
        <v>1.0</v>
      </c>
      <c r="H256" s="17"/>
      <c r="I256" s="7">
        <v>0.0</v>
      </c>
      <c r="J256" s="7">
        <v>1.0</v>
      </c>
    </row>
    <row r="257">
      <c r="A257" s="7" t="s">
        <v>26</v>
      </c>
      <c r="B257" s="7" t="s">
        <v>35</v>
      </c>
      <c r="C257" s="7" t="s">
        <v>36</v>
      </c>
      <c r="D257" s="7" t="s">
        <v>190</v>
      </c>
      <c r="E257" s="7" t="s">
        <v>81</v>
      </c>
      <c r="F257" s="7">
        <v>98.0</v>
      </c>
      <c r="G257" s="7">
        <v>1.0</v>
      </c>
      <c r="H257" s="17"/>
      <c r="I257" s="7">
        <v>0.0</v>
      </c>
      <c r="J257" s="7">
        <v>1.0</v>
      </c>
    </row>
    <row r="258">
      <c r="A258" s="7" t="s">
        <v>26</v>
      </c>
      <c r="B258" s="7" t="s">
        <v>35</v>
      </c>
      <c r="C258" s="7" t="s">
        <v>36</v>
      </c>
      <c r="D258" s="7" t="s">
        <v>206</v>
      </c>
      <c r="E258" s="7" t="s">
        <v>81</v>
      </c>
      <c r="F258" s="7">
        <v>98.0</v>
      </c>
      <c r="G258" s="7">
        <v>1.0</v>
      </c>
      <c r="H258" s="17"/>
      <c r="I258" s="7">
        <v>0.0</v>
      </c>
      <c r="J258" s="7">
        <v>1.0</v>
      </c>
    </row>
    <row r="259">
      <c r="A259" s="7" t="s">
        <v>26</v>
      </c>
      <c r="B259" s="7" t="s">
        <v>35</v>
      </c>
      <c r="C259" s="7" t="s">
        <v>36</v>
      </c>
      <c r="D259" s="7" t="s">
        <v>80</v>
      </c>
      <c r="E259" s="7" t="s">
        <v>81</v>
      </c>
      <c r="F259" s="7">
        <v>98.0</v>
      </c>
      <c r="G259" s="7">
        <v>1.0</v>
      </c>
      <c r="H259" s="17"/>
      <c r="I259" s="7">
        <v>0.0</v>
      </c>
      <c r="J259" s="7">
        <v>1.0</v>
      </c>
    </row>
    <row r="260">
      <c r="A260" s="7" t="s">
        <v>26</v>
      </c>
      <c r="B260" s="7" t="s">
        <v>35</v>
      </c>
      <c r="C260" s="7" t="s">
        <v>36</v>
      </c>
      <c r="D260" s="7" t="s">
        <v>83</v>
      </c>
      <c r="E260" s="7" t="s">
        <v>81</v>
      </c>
      <c r="F260" s="7">
        <v>98.0</v>
      </c>
      <c r="G260" s="7">
        <v>1.0</v>
      </c>
      <c r="H260" s="17"/>
      <c r="I260" s="7">
        <v>0.0</v>
      </c>
      <c r="J260" s="7">
        <v>1.0</v>
      </c>
    </row>
    <row r="261">
      <c r="A261" s="7" t="s">
        <v>26</v>
      </c>
      <c r="B261" s="7" t="s">
        <v>35</v>
      </c>
      <c r="C261" s="7" t="s">
        <v>54</v>
      </c>
      <c r="D261" s="7" t="s">
        <v>64</v>
      </c>
      <c r="E261" s="7" t="s">
        <v>79</v>
      </c>
      <c r="F261" s="7">
        <v>87.0</v>
      </c>
      <c r="G261" s="7">
        <v>1.0</v>
      </c>
      <c r="H261" s="17"/>
      <c r="I261" s="7">
        <v>2.0</v>
      </c>
      <c r="J261" s="7">
        <v>2.0</v>
      </c>
    </row>
    <row r="262">
      <c r="A262" s="7" t="s">
        <v>26</v>
      </c>
      <c r="B262" s="7" t="s">
        <v>518</v>
      </c>
      <c r="C262" s="7" t="s">
        <v>519</v>
      </c>
      <c r="D262" s="7" t="s">
        <v>523</v>
      </c>
      <c r="E262" s="7" t="s">
        <v>655</v>
      </c>
      <c r="F262" s="7">
        <v>45.0</v>
      </c>
      <c r="G262" s="7">
        <v>10.0</v>
      </c>
      <c r="H262" s="17"/>
      <c r="I262" s="7">
        <v>18.0</v>
      </c>
      <c r="J262" s="7">
        <v>32.0</v>
      </c>
    </row>
    <row r="263">
      <c r="A263" s="7" t="s">
        <v>26</v>
      </c>
      <c r="B263" s="7" t="s">
        <v>518</v>
      </c>
      <c r="C263" s="7" t="s">
        <v>519</v>
      </c>
      <c r="D263" s="7" t="s">
        <v>523</v>
      </c>
      <c r="E263" s="7" t="s">
        <v>658</v>
      </c>
      <c r="F263" s="7">
        <v>52.0</v>
      </c>
      <c r="G263" s="7">
        <v>4.0</v>
      </c>
      <c r="H263" s="17"/>
      <c r="I263" s="7">
        <v>16.0</v>
      </c>
      <c r="J263" s="7">
        <v>15.0</v>
      </c>
    </row>
    <row r="264">
      <c r="A264" s="7" t="s">
        <v>26</v>
      </c>
      <c r="B264" s="7" t="s">
        <v>518</v>
      </c>
      <c r="C264" s="7" t="s">
        <v>519</v>
      </c>
      <c r="D264" s="7" t="s">
        <v>523</v>
      </c>
      <c r="E264" s="7" t="s">
        <v>873</v>
      </c>
      <c r="F264" s="7">
        <v>52.0</v>
      </c>
      <c r="G264" s="7">
        <v>4.0</v>
      </c>
      <c r="H264" s="17"/>
      <c r="I264" s="7">
        <v>16.0</v>
      </c>
      <c r="J264" s="7">
        <v>15.0</v>
      </c>
    </row>
    <row r="265">
      <c r="A265" s="7" t="s">
        <v>26</v>
      </c>
      <c r="B265" s="7" t="s">
        <v>518</v>
      </c>
      <c r="C265" s="7" t="s">
        <v>519</v>
      </c>
      <c r="D265" s="7" t="s">
        <v>527</v>
      </c>
      <c r="E265" s="7" t="s">
        <v>528</v>
      </c>
      <c r="F265" s="7">
        <v>52.0</v>
      </c>
      <c r="G265" s="7">
        <v>4.0</v>
      </c>
      <c r="H265" s="17"/>
      <c r="I265" s="7">
        <v>15.0</v>
      </c>
      <c r="J265" s="7">
        <v>15.0</v>
      </c>
    </row>
    <row r="266">
      <c r="A266" s="7" t="s">
        <v>26</v>
      </c>
      <c r="B266" s="7" t="s">
        <v>518</v>
      </c>
      <c r="C266" s="7" t="s">
        <v>519</v>
      </c>
      <c r="D266" s="7" t="s">
        <v>665</v>
      </c>
      <c r="E266" s="7" t="s">
        <v>666</v>
      </c>
      <c r="F266" s="7">
        <v>60.0</v>
      </c>
      <c r="G266" s="7">
        <v>4.0</v>
      </c>
      <c r="H266" s="17"/>
      <c r="I266" s="7">
        <v>13.0</v>
      </c>
      <c r="J266" s="7">
        <v>10.0</v>
      </c>
    </row>
    <row r="267">
      <c r="A267" s="7" t="s">
        <v>26</v>
      </c>
      <c r="B267" s="7" t="s">
        <v>518</v>
      </c>
      <c r="C267" s="7" t="s">
        <v>519</v>
      </c>
      <c r="D267" s="7" t="s">
        <v>669</v>
      </c>
      <c r="E267" s="7" t="s">
        <v>671</v>
      </c>
      <c r="F267" s="7">
        <v>60.0</v>
      </c>
      <c r="G267" s="7">
        <v>4.0</v>
      </c>
      <c r="H267" s="17"/>
      <c r="I267" s="7">
        <v>13.0</v>
      </c>
      <c r="J267" s="7">
        <v>10.0</v>
      </c>
    </row>
    <row r="268">
      <c r="A268" s="7" t="s">
        <v>26</v>
      </c>
      <c r="B268" s="7" t="s">
        <v>518</v>
      </c>
      <c r="C268" s="7" t="s">
        <v>519</v>
      </c>
      <c r="D268" s="7" t="s">
        <v>523</v>
      </c>
      <c r="E268" s="7" t="s">
        <v>878</v>
      </c>
      <c r="F268" s="7">
        <v>46.0</v>
      </c>
      <c r="G268" s="7">
        <v>4.0</v>
      </c>
      <c r="H268" s="17"/>
      <c r="I268" s="7">
        <v>15.0</v>
      </c>
      <c r="J268" s="7">
        <v>30.0</v>
      </c>
    </row>
    <row r="269">
      <c r="A269" s="7" t="s">
        <v>26</v>
      </c>
      <c r="B269" s="7" t="s">
        <v>518</v>
      </c>
      <c r="C269" s="7" t="s">
        <v>519</v>
      </c>
      <c r="D269" s="7" t="s">
        <v>523</v>
      </c>
      <c r="E269" s="7" t="s">
        <v>677</v>
      </c>
      <c r="F269" s="7">
        <v>60.0</v>
      </c>
      <c r="G269" s="7">
        <v>3.0</v>
      </c>
      <c r="H269" s="17"/>
      <c r="I269" s="7">
        <v>15.0</v>
      </c>
      <c r="J269" s="7">
        <v>9.0</v>
      </c>
    </row>
    <row r="270">
      <c r="A270" s="7" t="s">
        <v>26</v>
      </c>
      <c r="B270" s="7" t="s">
        <v>518</v>
      </c>
      <c r="C270" s="7" t="s">
        <v>519</v>
      </c>
      <c r="D270" s="7" t="s">
        <v>530</v>
      </c>
      <c r="E270" s="7" t="s">
        <v>531</v>
      </c>
      <c r="F270" s="7">
        <v>70.0</v>
      </c>
      <c r="G270" s="7">
        <v>3.0</v>
      </c>
      <c r="H270" s="17"/>
      <c r="I270" s="7">
        <v>5.0</v>
      </c>
      <c r="J270" s="7">
        <v>5.0</v>
      </c>
    </row>
    <row r="271">
      <c r="A271" s="7" t="s">
        <v>26</v>
      </c>
      <c r="B271" s="7" t="s">
        <v>518</v>
      </c>
      <c r="C271" s="7" t="s">
        <v>519</v>
      </c>
      <c r="D271" s="7" t="s">
        <v>683</v>
      </c>
      <c r="E271" s="7" t="s">
        <v>684</v>
      </c>
      <c r="F271" s="7">
        <v>72.0</v>
      </c>
      <c r="G271" s="7">
        <v>2.0</v>
      </c>
      <c r="H271" s="17"/>
      <c r="I271" s="7">
        <v>7.0</v>
      </c>
      <c r="J271" s="7">
        <v>4.0</v>
      </c>
    </row>
    <row r="272">
      <c r="A272" s="7" t="s">
        <v>26</v>
      </c>
      <c r="B272" s="7" t="s">
        <v>518</v>
      </c>
      <c r="C272" s="7" t="s">
        <v>519</v>
      </c>
      <c r="D272" s="7" t="s">
        <v>548</v>
      </c>
      <c r="E272" s="7" t="s">
        <v>549</v>
      </c>
      <c r="F272" s="7">
        <v>70.0</v>
      </c>
      <c r="G272" s="7">
        <v>2.0</v>
      </c>
      <c r="H272" s="17"/>
      <c r="I272" s="7">
        <v>9.0</v>
      </c>
      <c r="J272" s="7">
        <v>5.0</v>
      </c>
    </row>
    <row r="273">
      <c r="A273" s="7" t="s">
        <v>26</v>
      </c>
      <c r="B273" s="7" t="s">
        <v>518</v>
      </c>
      <c r="C273" s="7" t="s">
        <v>519</v>
      </c>
      <c r="D273" s="7" t="s">
        <v>683</v>
      </c>
      <c r="E273" s="7" t="s">
        <v>686</v>
      </c>
      <c r="F273" s="7">
        <v>69.0</v>
      </c>
      <c r="G273" s="7">
        <v>2.0</v>
      </c>
      <c r="H273" s="17"/>
      <c r="I273" s="7">
        <v>8.0</v>
      </c>
      <c r="J273" s="7">
        <v>5.0</v>
      </c>
    </row>
    <row r="274">
      <c r="A274" s="7" t="s">
        <v>26</v>
      </c>
      <c r="B274" s="7" t="s">
        <v>518</v>
      </c>
      <c r="C274" s="7" t="s">
        <v>519</v>
      </c>
      <c r="D274" s="7" t="s">
        <v>523</v>
      </c>
      <c r="E274" s="7" t="s">
        <v>696</v>
      </c>
      <c r="F274" s="7">
        <v>66.0</v>
      </c>
      <c r="G274" s="7">
        <v>2.0</v>
      </c>
      <c r="H274" s="17"/>
      <c r="I274" s="7">
        <v>9.0</v>
      </c>
      <c r="J274" s="7">
        <v>7.0</v>
      </c>
    </row>
    <row r="275">
      <c r="A275" s="7" t="s">
        <v>26</v>
      </c>
      <c r="B275" s="7" t="s">
        <v>518</v>
      </c>
      <c r="C275" s="7" t="s">
        <v>519</v>
      </c>
      <c r="D275" s="7" t="s">
        <v>665</v>
      </c>
      <c r="E275" s="7" t="s">
        <v>698</v>
      </c>
      <c r="F275" s="7">
        <v>66.0</v>
      </c>
      <c r="G275" s="7">
        <v>2.0</v>
      </c>
      <c r="H275" s="17"/>
      <c r="I275" s="7">
        <v>9.0</v>
      </c>
      <c r="J275" s="7">
        <v>7.0</v>
      </c>
    </row>
    <row r="276">
      <c r="A276" s="7" t="s">
        <v>26</v>
      </c>
      <c r="B276" s="7" t="s">
        <v>518</v>
      </c>
      <c r="C276" s="7" t="s">
        <v>519</v>
      </c>
      <c r="D276" s="7" t="s">
        <v>523</v>
      </c>
      <c r="E276" s="7" t="s">
        <v>706</v>
      </c>
      <c r="F276" s="7">
        <v>69.0</v>
      </c>
      <c r="G276" s="7">
        <v>2.0</v>
      </c>
      <c r="H276" s="17"/>
      <c r="I276" s="7">
        <v>10.0</v>
      </c>
      <c r="J276" s="7">
        <v>5.0</v>
      </c>
    </row>
    <row r="277">
      <c r="A277" s="7" t="s">
        <v>26</v>
      </c>
      <c r="B277" s="7" t="s">
        <v>518</v>
      </c>
      <c r="C277" s="7" t="s">
        <v>519</v>
      </c>
      <c r="D277" s="7" t="s">
        <v>669</v>
      </c>
      <c r="E277" s="7" t="s">
        <v>708</v>
      </c>
      <c r="F277" s="7">
        <v>66.0</v>
      </c>
      <c r="G277" s="7">
        <v>2.0</v>
      </c>
      <c r="H277" s="17"/>
      <c r="I277" s="7">
        <v>9.0</v>
      </c>
      <c r="J277" s="7">
        <v>7.0</v>
      </c>
    </row>
    <row r="278">
      <c r="A278" s="7" t="s">
        <v>26</v>
      </c>
      <c r="B278" s="7" t="s">
        <v>518</v>
      </c>
      <c r="C278" s="7" t="s">
        <v>519</v>
      </c>
      <c r="D278" s="7" t="s">
        <v>523</v>
      </c>
      <c r="E278" s="7" t="s">
        <v>892</v>
      </c>
      <c r="F278" s="7">
        <v>69.0</v>
      </c>
      <c r="G278" s="7">
        <v>2.0</v>
      </c>
      <c r="H278" s="17"/>
      <c r="I278" s="7">
        <v>10.0</v>
      </c>
      <c r="J278" s="7">
        <v>5.0</v>
      </c>
    </row>
    <row r="279">
      <c r="A279" s="7" t="s">
        <v>26</v>
      </c>
      <c r="B279" s="7" t="s">
        <v>518</v>
      </c>
      <c r="C279" s="7" t="s">
        <v>519</v>
      </c>
      <c r="D279" s="7" t="s">
        <v>523</v>
      </c>
      <c r="E279" s="7" t="s">
        <v>715</v>
      </c>
      <c r="F279" s="7">
        <v>66.0</v>
      </c>
      <c r="G279" s="7">
        <v>2.0</v>
      </c>
      <c r="H279" s="17"/>
      <c r="I279" s="7">
        <v>9.0</v>
      </c>
      <c r="J279" s="7">
        <v>7.0</v>
      </c>
    </row>
    <row r="280">
      <c r="A280" s="7" t="s">
        <v>26</v>
      </c>
      <c r="B280" s="7" t="s">
        <v>518</v>
      </c>
      <c r="C280" s="7" t="s">
        <v>519</v>
      </c>
      <c r="D280" s="7" t="s">
        <v>523</v>
      </c>
      <c r="E280" s="7" t="s">
        <v>723</v>
      </c>
      <c r="F280" s="7">
        <v>69.0</v>
      </c>
      <c r="G280" s="7">
        <v>2.0</v>
      </c>
      <c r="H280" s="17"/>
      <c r="I280" s="7">
        <v>9.0</v>
      </c>
      <c r="J280" s="7">
        <v>5.0</v>
      </c>
    </row>
    <row r="281">
      <c r="A281" s="7" t="s">
        <v>26</v>
      </c>
      <c r="B281" s="7" t="s">
        <v>518</v>
      </c>
      <c r="C281" s="7" t="s">
        <v>519</v>
      </c>
      <c r="D281" s="7" t="s">
        <v>527</v>
      </c>
      <c r="E281" s="7" t="s">
        <v>545</v>
      </c>
      <c r="F281" s="7">
        <v>66.0</v>
      </c>
      <c r="G281" s="7">
        <v>2.0</v>
      </c>
      <c r="H281" s="17"/>
      <c r="I281" s="7">
        <v>10.0</v>
      </c>
      <c r="J281" s="7">
        <v>7.0</v>
      </c>
    </row>
    <row r="282">
      <c r="A282" s="7" t="s">
        <v>26</v>
      </c>
      <c r="B282" s="7" t="s">
        <v>518</v>
      </c>
      <c r="C282" s="7" t="s">
        <v>519</v>
      </c>
      <c r="D282" s="7" t="s">
        <v>543</v>
      </c>
      <c r="E282" s="7" t="s">
        <v>544</v>
      </c>
      <c r="F282" s="7">
        <v>71.0</v>
      </c>
      <c r="G282" s="7">
        <v>2.0</v>
      </c>
      <c r="H282" s="17"/>
      <c r="I282" s="7">
        <v>5.0</v>
      </c>
      <c r="J282" s="7">
        <v>5.0</v>
      </c>
    </row>
    <row r="283">
      <c r="A283" s="7" t="s">
        <v>26</v>
      </c>
      <c r="B283" s="7" t="s">
        <v>518</v>
      </c>
      <c r="C283" s="7" t="s">
        <v>519</v>
      </c>
      <c r="D283" s="7" t="s">
        <v>683</v>
      </c>
      <c r="E283" s="7" t="s">
        <v>728</v>
      </c>
      <c r="F283" s="7">
        <v>69.0</v>
      </c>
      <c r="G283" s="7">
        <v>2.0</v>
      </c>
      <c r="H283" s="17"/>
      <c r="I283" s="7">
        <v>9.0</v>
      </c>
      <c r="J283" s="7">
        <v>5.0</v>
      </c>
    </row>
    <row r="284">
      <c r="A284" s="7" t="s">
        <v>26</v>
      </c>
      <c r="B284" s="7" t="s">
        <v>518</v>
      </c>
      <c r="C284" s="7" t="s">
        <v>519</v>
      </c>
      <c r="D284" s="7" t="s">
        <v>523</v>
      </c>
      <c r="E284" s="7" t="s">
        <v>732</v>
      </c>
      <c r="F284" s="7">
        <v>69.0</v>
      </c>
      <c r="G284" s="7">
        <v>2.0</v>
      </c>
      <c r="H284" s="17"/>
      <c r="I284" s="7">
        <v>10.0</v>
      </c>
      <c r="J284" s="7">
        <v>5.0</v>
      </c>
    </row>
    <row r="285">
      <c r="A285" s="7" t="s">
        <v>26</v>
      </c>
      <c r="B285" s="7" t="s">
        <v>518</v>
      </c>
      <c r="C285" s="7" t="s">
        <v>589</v>
      </c>
      <c r="D285" s="7" t="s">
        <v>733</v>
      </c>
      <c r="E285" s="7" t="s">
        <v>684</v>
      </c>
      <c r="F285" s="7">
        <v>100.0</v>
      </c>
      <c r="G285" s="7">
        <v>1.0</v>
      </c>
      <c r="H285" s="17"/>
      <c r="I285" s="7">
        <v>0.0</v>
      </c>
      <c r="J285" s="7">
        <v>0.0</v>
      </c>
    </row>
    <row r="286">
      <c r="A286" s="7" t="s">
        <v>26</v>
      </c>
      <c r="B286" s="7" t="s">
        <v>518</v>
      </c>
      <c r="C286" s="7" t="s">
        <v>519</v>
      </c>
      <c r="D286" s="7" t="s">
        <v>543</v>
      </c>
      <c r="E286" s="7" t="s">
        <v>620</v>
      </c>
      <c r="F286" s="7">
        <v>76.0</v>
      </c>
      <c r="G286" s="7">
        <v>1.0</v>
      </c>
      <c r="H286" s="17"/>
      <c r="I286" s="7">
        <v>3.0</v>
      </c>
      <c r="J286" s="7">
        <v>2.0</v>
      </c>
    </row>
    <row r="287">
      <c r="A287" s="7" t="s">
        <v>26</v>
      </c>
      <c r="B287" s="7" t="s">
        <v>518</v>
      </c>
      <c r="C287" s="7" t="s">
        <v>519</v>
      </c>
      <c r="D287" s="7" t="s">
        <v>665</v>
      </c>
      <c r="E287" s="7" t="s">
        <v>734</v>
      </c>
      <c r="F287" s="7">
        <v>100.0</v>
      </c>
      <c r="G287" s="7">
        <v>1.0</v>
      </c>
      <c r="H287" s="17"/>
      <c r="I287" s="7">
        <v>1.0</v>
      </c>
      <c r="J287" s="7">
        <v>1.0</v>
      </c>
    </row>
    <row r="288">
      <c r="A288" s="7" t="s">
        <v>26</v>
      </c>
      <c r="B288" s="7" t="s">
        <v>518</v>
      </c>
      <c r="C288" s="7" t="s">
        <v>589</v>
      </c>
      <c r="D288" s="7" t="s">
        <v>598</v>
      </c>
      <c r="E288" s="7" t="s">
        <v>658</v>
      </c>
      <c r="F288" s="7">
        <v>100.0</v>
      </c>
      <c r="G288" s="7">
        <v>1.0</v>
      </c>
      <c r="H288" s="17"/>
      <c r="I288" s="7">
        <v>2.0</v>
      </c>
      <c r="J288" s="7">
        <v>0.0</v>
      </c>
    </row>
    <row r="289">
      <c r="A289" s="7" t="s">
        <v>26</v>
      </c>
      <c r="B289" s="7" t="s">
        <v>518</v>
      </c>
      <c r="C289" s="7" t="s">
        <v>589</v>
      </c>
      <c r="D289" s="7" t="s">
        <v>598</v>
      </c>
      <c r="E289" s="7" t="s">
        <v>873</v>
      </c>
      <c r="F289" s="7">
        <v>100.0</v>
      </c>
      <c r="G289" s="7">
        <v>1.0</v>
      </c>
      <c r="H289" s="17"/>
      <c r="I289" s="7">
        <v>2.0</v>
      </c>
      <c r="J289" s="7">
        <v>0.0</v>
      </c>
    </row>
    <row r="290">
      <c r="A290" s="7" t="s">
        <v>26</v>
      </c>
      <c r="B290" s="7" t="s">
        <v>518</v>
      </c>
      <c r="C290" s="7" t="s">
        <v>589</v>
      </c>
      <c r="D290" s="7" t="s">
        <v>606</v>
      </c>
      <c r="E290" s="7" t="s">
        <v>528</v>
      </c>
      <c r="F290" s="7">
        <v>100.0</v>
      </c>
      <c r="G290" s="7">
        <v>1.0</v>
      </c>
      <c r="H290" s="17"/>
      <c r="I290" s="7">
        <v>2.0</v>
      </c>
      <c r="J290" s="7">
        <v>0.0</v>
      </c>
    </row>
    <row r="291">
      <c r="A291" s="7" t="s">
        <v>26</v>
      </c>
      <c r="B291" s="7" t="s">
        <v>518</v>
      </c>
      <c r="C291" s="7" t="s">
        <v>519</v>
      </c>
      <c r="D291" s="7" t="s">
        <v>530</v>
      </c>
      <c r="E291" s="7" t="s">
        <v>609</v>
      </c>
      <c r="F291" s="7">
        <v>68.0</v>
      </c>
      <c r="G291" s="7">
        <v>1.0</v>
      </c>
      <c r="H291" s="17"/>
      <c r="I291" s="7">
        <v>3.0</v>
      </c>
      <c r="J291" s="7">
        <v>2.0</v>
      </c>
    </row>
    <row r="292">
      <c r="A292" s="7" t="s">
        <v>26</v>
      </c>
      <c r="B292" s="7" t="s">
        <v>518</v>
      </c>
      <c r="C292" s="7" t="s">
        <v>519</v>
      </c>
      <c r="D292" s="7" t="s">
        <v>669</v>
      </c>
      <c r="E292" s="7" t="s">
        <v>761</v>
      </c>
      <c r="F292" s="7">
        <v>100.0</v>
      </c>
      <c r="G292" s="7">
        <v>1.0</v>
      </c>
      <c r="H292" s="17"/>
      <c r="I292" s="7">
        <v>1.0</v>
      </c>
      <c r="J292" s="7">
        <v>1.0</v>
      </c>
    </row>
    <row r="293">
      <c r="A293" s="7" t="s">
        <v>26</v>
      </c>
      <c r="B293" s="7" t="s">
        <v>518</v>
      </c>
      <c r="C293" s="7" t="s">
        <v>560</v>
      </c>
      <c r="D293" s="7" t="s">
        <v>561</v>
      </c>
      <c r="E293" s="7" t="s">
        <v>608</v>
      </c>
      <c r="F293" s="7">
        <v>63.0</v>
      </c>
      <c r="G293" s="7">
        <v>1.0</v>
      </c>
      <c r="H293" s="17"/>
      <c r="I293" s="7">
        <v>18.0</v>
      </c>
      <c r="J293" s="7">
        <v>7.0</v>
      </c>
    </row>
    <row r="294">
      <c r="A294" s="7" t="s">
        <v>26</v>
      </c>
      <c r="B294" s="7" t="s">
        <v>518</v>
      </c>
      <c r="C294" s="7" t="s">
        <v>519</v>
      </c>
      <c r="D294" s="7" t="s">
        <v>683</v>
      </c>
      <c r="E294" s="7" t="s">
        <v>770</v>
      </c>
      <c r="F294" s="7">
        <v>100.0</v>
      </c>
      <c r="G294" s="7">
        <v>1.0</v>
      </c>
      <c r="H294" s="17"/>
      <c r="I294" s="7">
        <v>1.0</v>
      </c>
      <c r="J294" s="7">
        <v>1.0</v>
      </c>
    </row>
    <row r="295">
      <c r="A295" s="7" t="s">
        <v>26</v>
      </c>
      <c r="B295" s="7" t="s">
        <v>518</v>
      </c>
      <c r="C295" s="7" t="s">
        <v>519</v>
      </c>
      <c r="D295" s="7" t="s">
        <v>523</v>
      </c>
      <c r="E295" s="7" t="s">
        <v>607</v>
      </c>
      <c r="F295" s="7">
        <v>100.0</v>
      </c>
      <c r="G295" s="7">
        <v>1.0</v>
      </c>
      <c r="H295" s="17"/>
      <c r="I295" s="7">
        <v>1.0</v>
      </c>
      <c r="J295" s="7">
        <v>1.0</v>
      </c>
    </row>
    <row r="296">
      <c r="A296" s="7" t="s">
        <v>26</v>
      </c>
      <c r="B296" s="7" t="s">
        <v>518</v>
      </c>
      <c r="C296" s="7" t="s">
        <v>589</v>
      </c>
      <c r="D296" s="7" t="s">
        <v>733</v>
      </c>
      <c r="E296" s="7" t="s">
        <v>686</v>
      </c>
      <c r="F296" s="7">
        <v>100.0</v>
      </c>
      <c r="G296" s="7">
        <v>1.0</v>
      </c>
      <c r="H296" s="17"/>
      <c r="I296" s="7">
        <v>0.0</v>
      </c>
      <c r="J296" s="7">
        <v>0.0</v>
      </c>
    </row>
    <row r="297">
      <c r="A297" s="7" t="s">
        <v>26</v>
      </c>
      <c r="B297" s="7" t="s">
        <v>518</v>
      </c>
      <c r="C297" s="7" t="s">
        <v>589</v>
      </c>
      <c r="D297" s="7" t="s">
        <v>598</v>
      </c>
      <c r="E297" s="7" t="s">
        <v>706</v>
      </c>
      <c r="F297" s="7">
        <v>100.0</v>
      </c>
      <c r="G297" s="7">
        <v>1.0</v>
      </c>
      <c r="H297" s="17"/>
      <c r="I297" s="7">
        <v>2.0</v>
      </c>
      <c r="J297" s="7">
        <v>0.0</v>
      </c>
    </row>
    <row r="298">
      <c r="A298" s="7" t="s">
        <v>26</v>
      </c>
      <c r="B298" s="7" t="s">
        <v>518</v>
      </c>
      <c r="C298" s="7" t="s">
        <v>589</v>
      </c>
      <c r="D298" s="7" t="s">
        <v>598</v>
      </c>
      <c r="E298" s="7" t="s">
        <v>677</v>
      </c>
      <c r="F298" s="7">
        <v>100.0</v>
      </c>
      <c r="G298" s="7">
        <v>1.0</v>
      </c>
      <c r="H298" s="17"/>
      <c r="I298" s="7">
        <v>3.0</v>
      </c>
      <c r="J298" s="7">
        <v>0.0</v>
      </c>
    </row>
    <row r="299">
      <c r="A299" s="7" t="s">
        <v>26</v>
      </c>
      <c r="B299" s="7" t="s">
        <v>518</v>
      </c>
      <c r="C299" s="7" t="s">
        <v>589</v>
      </c>
      <c r="D299" s="7" t="s">
        <v>598</v>
      </c>
      <c r="E299" s="7" t="s">
        <v>892</v>
      </c>
      <c r="F299" s="7">
        <v>100.0</v>
      </c>
      <c r="G299" s="7">
        <v>1.0</v>
      </c>
      <c r="H299" s="17"/>
      <c r="I299" s="7">
        <v>3.0</v>
      </c>
      <c r="J299" s="7">
        <v>0.0</v>
      </c>
    </row>
    <row r="300">
      <c r="A300" s="7" t="s">
        <v>26</v>
      </c>
      <c r="B300" s="7" t="s">
        <v>518</v>
      </c>
      <c r="C300" s="7" t="s">
        <v>589</v>
      </c>
      <c r="D300" s="7" t="s">
        <v>598</v>
      </c>
      <c r="E300" s="7" t="s">
        <v>655</v>
      </c>
      <c r="F300" s="7">
        <v>100.0</v>
      </c>
      <c r="G300" s="7">
        <v>1.0</v>
      </c>
      <c r="H300" s="17"/>
      <c r="I300" s="7">
        <v>2.0</v>
      </c>
      <c r="J300" s="7">
        <v>0.0</v>
      </c>
    </row>
    <row r="301">
      <c r="A301" s="7" t="s">
        <v>26</v>
      </c>
      <c r="B301" s="7" t="s">
        <v>518</v>
      </c>
      <c r="C301" s="7" t="s">
        <v>589</v>
      </c>
      <c r="D301" s="7" t="s">
        <v>606</v>
      </c>
      <c r="E301" s="7" t="s">
        <v>545</v>
      </c>
      <c r="F301" s="7">
        <v>100.0</v>
      </c>
      <c r="G301" s="7">
        <v>1.0</v>
      </c>
      <c r="H301" s="17"/>
      <c r="I301" s="7">
        <v>2.0</v>
      </c>
      <c r="J301" s="7">
        <v>0.0</v>
      </c>
    </row>
    <row r="302">
      <c r="A302" s="7" t="s">
        <v>26</v>
      </c>
      <c r="B302" s="7" t="s">
        <v>518</v>
      </c>
      <c r="C302" s="7" t="s">
        <v>589</v>
      </c>
      <c r="D302" s="7" t="s">
        <v>592</v>
      </c>
      <c r="E302" s="7" t="s">
        <v>544</v>
      </c>
      <c r="F302" s="7">
        <v>100.0</v>
      </c>
      <c r="G302" s="7">
        <v>1.0</v>
      </c>
      <c r="H302" s="17"/>
      <c r="I302" s="7">
        <v>1.0</v>
      </c>
      <c r="J302" s="7">
        <v>0.0</v>
      </c>
    </row>
    <row r="303">
      <c r="A303" s="7" t="s">
        <v>26</v>
      </c>
      <c r="B303" s="7" t="s">
        <v>518</v>
      </c>
      <c r="C303" s="7" t="s">
        <v>589</v>
      </c>
      <c r="D303" s="7" t="s">
        <v>733</v>
      </c>
      <c r="E303" s="7" t="s">
        <v>728</v>
      </c>
      <c r="F303" s="7">
        <v>100.0</v>
      </c>
      <c r="G303" s="7">
        <v>1.0</v>
      </c>
      <c r="H303" s="17"/>
      <c r="I303" s="7">
        <v>1.0</v>
      </c>
      <c r="J303" s="7">
        <v>0.0</v>
      </c>
    </row>
    <row r="304">
      <c r="A304" s="7" t="s">
        <v>26</v>
      </c>
      <c r="B304" s="7" t="s">
        <v>518</v>
      </c>
      <c r="C304" s="7" t="s">
        <v>589</v>
      </c>
      <c r="D304" s="7" t="s">
        <v>598</v>
      </c>
      <c r="E304" s="7" t="s">
        <v>732</v>
      </c>
      <c r="F304" s="7">
        <v>100.0</v>
      </c>
      <c r="G304" s="7">
        <v>1.0</v>
      </c>
      <c r="H304" s="17"/>
      <c r="I304" s="7">
        <v>3.0</v>
      </c>
      <c r="J304" s="7">
        <v>0.0</v>
      </c>
    </row>
    <row r="305">
      <c r="A305" s="7" t="s">
        <v>26</v>
      </c>
      <c r="B305" s="7" t="s">
        <v>518</v>
      </c>
      <c r="C305" s="7" t="s">
        <v>589</v>
      </c>
      <c r="D305" s="7" t="s">
        <v>590</v>
      </c>
      <c r="E305" s="7" t="s">
        <v>531</v>
      </c>
      <c r="F305" s="7">
        <v>100.0</v>
      </c>
      <c r="G305" s="7">
        <v>1.0</v>
      </c>
      <c r="H305" s="17"/>
      <c r="I305" s="7">
        <v>1.0</v>
      </c>
      <c r="J305" s="7">
        <v>0.0</v>
      </c>
    </row>
    <row r="306">
      <c r="A306" s="7" t="s">
        <v>26</v>
      </c>
      <c r="B306" s="7" t="s">
        <v>518</v>
      </c>
      <c r="C306" s="7" t="s">
        <v>589</v>
      </c>
      <c r="D306" s="7" t="s">
        <v>795</v>
      </c>
      <c r="E306" s="7" t="s">
        <v>666</v>
      </c>
      <c r="F306" s="7">
        <v>100.0</v>
      </c>
      <c r="G306" s="7">
        <v>1.0</v>
      </c>
      <c r="H306" s="17"/>
      <c r="I306" s="7">
        <v>2.0</v>
      </c>
      <c r="J306" s="7">
        <v>0.0</v>
      </c>
    </row>
    <row r="307">
      <c r="A307" s="7" t="s">
        <v>26</v>
      </c>
      <c r="B307" s="7" t="s">
        <v>518</v>
      </c>
      <c r="C307" s="7" t="s">
        <v>589</v>
      </c>
      <c r="D307" s="7" t="s">
        <v>798</v>
      </c>
      <c r="E307" s="7" t="s">
        <v>671</v>
      </c>
      <c r="F307" s="7">
        <v>100.0</v>
      </c>
      <c r="G307" s="7">
        <v>1.0</v>
      </c>
      <c r="H307" s="17"/>
      <c r="I307" s="7">
        <v>3.0</v>
      </c>
      <c r="J307" s="7">
        <v>0.0</v>
      </c>
    </row>
    <row r="308">
      <c r="A308" s="7" t="s">
        <v>26</v>
      </c>
      <c r="B308" s="7" t="s">
        <v>518</v>
      </c>
      <c r="C308" s="7" t="s">
        <v>589</v>
      </c>
      <c r="D308" s="7" t="s">
        <v>592</v>
      </c>
      <c r="E308" s="7" t="s">
        <v>593</v>
      </c>
      <c r="F308" s="7">
        <v>100.0</v>
      </c>
      <c r="G308" s="7">
        <v>1.0</v>
      </c>
      <c r="H308" s="17"/>
      <c r="I308" s="7">
        <v>2.0</v>
      </c>
      <c r="J308" s="7">
        <v>0.0</v>
      </c>
    </row>
    <row r="309">
      <c r="A309" s="7" t="s">
        <v>26</v>
      </c>
      <c r="B309" s="7" t="s">
        <v>518</v>
      </c>
      <c r="C309" s="7" t="s">
        <v>519</v>
      </c>
      <c r="D309" s="7" t="s">
        <v>543</v>
      </c>
      <c r="E309" s="7" t="s">
        <v>593</v>
      </c>
      <c r="F309" s="7">
        <v>91.0</v>
      </c>
      <c r="G309" s="7">
        <v>1.0</v>
      </c>
      <c r="H309" s="17"/>
      <c r="I309" s="7">
        <v>2.0</v>
      </c>
      <c r="J309" s="7">
        <v>2.0</v>
      </c>
    </row>
    <row r="310">
      <c r="A310" s="7" t="s">
        <v>26</v>
      </c>
      <c r="B310" s="7" t="s">
        <v>518</v>
      </c>
      <c r="C310" s="7" t="s">
        <v>589</v>
      </c>
      <c r="D310" s="7" t="s">
        <v>590</v>
      </c>
      <c r="E310" s="7" t="s">
        <v>591</v>
      </c>
      <c r="F310" s="7">
        <v>100.0</v>
      </c>
      <c r="G310" s="7">
        <v>1.0</v>
      </c>
      <c r="H310" s="17"/>
      <c r="I310" s="7">
        <v>2.0</v>
      </c>
      <c r="J310" s="7">
        <v>0.0</v>
      </c>
    </row>
    <row r="311">
      <c r="A311" s="7" t="s">
        <v>26</v>
      </c>
      <c r="B311" s="7" t="s">
        <v>518</v>
      </c>
      <c r="C311" s="7" t="s">
        <v>519</v>
      </c>
      <c r="D311" s="7" t="s">
        <v>530</v>
      </c>
      <c r="E311" s="7" t="s">
        <v>591</v>
      </c>
      <c r="F311" s="7">
        <v>91.0</v>
      </c>
      <c r="G311" s="7">
        <v>1.0</v>
      </c>
      <c r="H311" s="17"/>
      <c r="I311" s="7">
        <v>2.0</v>
      </c>
      <c r="J311" s="7">
        <v>2.0</v>
      </c>
    </row>
    <row r="312">
      <c r="A312" s="7" t="s">
        <v>26</v>
      </c>
      <c r="B312" s="7" t="s">
        <v>518</v>
      </c>
      <c r="C312" s="7" t="s">
        <v>589</v>
      </c>
      <c r="D312" s="7" t="s">
        <v>598</v>
      </c>
      <c r="E312" s="7" t="s">
        <v>878</v>
      </c>
      <c r="F312" s="7">
        <v>100.0</v>
      </c>
      <c r="G312" s="7">
        <v>1.0</v>
      </c>
      <c r="H312" s="17"/>
      <c r="I312" s="7">
        <v>3.0</v>
      </c>
      <c r="J312" s="7">
        <v>0.0</v>
      </c>
    </row>
    <row r="313">
      <c r="A313" s="7" t="s">
        <v>26</v>
      </c>
      <c r="B313" s="7" t="s">
        <v>518</v>
      </c>
      <c r="C313" s="7" t="s">
        <v>519</v>
      </c>
      <c r="D313" s="7" t="s">
        <v>548</v>
      </c>
      <c r="E313" s="7" t="s">
        <v>588</v>
      </c>
      <c r="F313" s="7">
        <v>100.0</v>
      </c>
      <c r="G313" s="7">
        <v>1.0</v>
      </c>
      <c r="H313" s="17"/>
      <c r="I313" s="7">
        <v>1.0</v>
      </c>
      <c r="J313" s="7">
        <v>1.0</v>
      </c>
    </row>
    <row r="314">
      <c r="A314" s="7" t="s">
        <v>26</v>
      </c>
      <c r="B314" s="7" t="s">
        <v>518</v>
      </c>
      <c r="C314" s="7" t="s">
        <v>519</v>
      </c>
      <c r="D314" s="7" t="s">
        <v>563</v>
      </c>
      <c r="E314" s="7" t="s">
        <v>581</v>
      </c>
      <c r="F314" s="7">
        <v>95.0</v>
      </c>
      <c r="G314" s="7">
        <v>1.0</v>
      </c>
      <c r="H314" s="17"/>
      <c r="I314" s="7">
        <v>0.0</v>
      </c>
      <c r="J314" s="7">
        <v>1.0</v>
      </c>
    </row>
    <row r="315">
      <c r="A315" s="7" t="s">
        <v>26</v>
      </c>
      <c r="B315" s="7" t="s">
        <v>518</v>
      </c>
      <c r="C315" s="7" t="s">
        <v>519</v>
      </c>
      <c r="D315" s="7" t="s">
        <v>563</v>
      </c>
      <c r="E315" s="7" t="s">
        <v>578</v>
      </c>
      <c r="F315" s="7">
        <v>98.0</v>
      </c>
      <c r="G315" s="7">
        <v>1.0</v>
      </c>
      <c r="H315" s="17"/>
      <c r="I315" s="7">
        <v>0.0</v>
      </c>
      <c r="J315" s="7">
        <v>1.0</v>
      </c>
    </row>
    <row r="316">
      <c r="A316" s="7" t="s">
        <v>26</v>
      </c>
      <c r="B316" s="7" t="s">
        <v>518</v>
      </c>
      <c r="C316" s="7" t="s">
        <v>519</v>
      </c>
      <c r="D316" s="7" t="s">
        <v>527</v>
      </c>
      <c r="E316" s="7" t="s">
        <v>569</v>
      </c>
      <c r="F316" s="7">
        <v>100.0</v>
      </c>
      <c r="G316" s="7">
        <v>1.0</v>
      </c>
      <c r="H316" s="17"/>
      <c r="I316" s="7">
        <v>1.0</v>
      </c>
      <c r="J316" s="7">
        <v>1.0</v>
      </c>
    </row>
    <row r="317">
      <c r="A317" s="7" t="s">
        <v>26</v>
      </c>
      <c r="B317" s="7" t="s">
        <v>518</v>
      </c>
      <c r="C317" s="7" t="s">
        <v>519</v>
      </c>
      <c r="D317" s="7" t="s">
        <v>563</v>
      </c>
      <c r="E317" s="7" t="s">
        <v>567</v>
      </c>
      <c r="F317" s="7">
        <v>83.0</v>
      </c>
      <c r="G317" s="7">
        <v>1.0</v>
      </c>
      <c r="H317" s="17"/>
      <c r="I317" s="7">
        <v>3.0</v>
      </c>
      <c r="J317" s="7">
        <v>2.0</v>
      </c>
    </row>
    <row r="318">
      <c r="A318" s="7" t="s">
        <v>26</v>
      </c>
      <c r="B318" s="7" t="s">
        <v>518</v>
      </c>
      <c r="C318" s="7" t="s">
        <v>560</v>
      </c>
      <c r="D318" s="7" t="s">
        <v>561</v>
      </c>
      <c r="E318" s="7" t="s">
        <v>562</v>
      </c>
      <c r="F318" s="7">
        <v>100.0</v>
      </c>
      <c r="G318" s="7">
        <v>1.0</v>
      </c>
      <c r="H318" s="17"/>
      <c r="I318" s="7">
        <v>1.0</v>
      </c>
      <c r="J318" s="7">
        <v>1.0</v>
      </c>
    </row>
    <row r="319">
      <c r="A319" s="7" t="s">
        <v>26</v>
      </c>
      <c r="B319" s="7" t="s">
        <v>622</v>
      </c>
      <c r="C319" s="7" t="s">
        <v>816</v>
      </c>
      <c r="D319" s="7" t="s">
        <v>836</v>
      </c>
      <c r="E319" s="7" t="s">
        <v>818</v>
      </c>
      <c r="F319" s="7">
        <v>42.0</v>
      </c>
      <c r="G319" s="7">
        <v>9.0</v>
      </c>
      <c r="H319" s="17"/>
      <c r="I319" s="7">
        <v>13.0</v>
      </c>
      <c r="J319" s="7">
        <v>37.0</v>
      </c>
    </row>
    <row r="320">
      <c r="A320" s="7" t="s">
        <v>26</v>
      </c>
      <c r="B320" s="7" t="s">
        <v>622</v>
      </c>
      <c r="C320" s="105" t="s">
        <v>630</v>
      </c>
      <c r="D320" s="7" t="s">
        <v>663</v>
      </c>
      <c r="E320" s="7" t="s">
        <v>822</v>
      </c>
      <c r="F320" s="7">
        <v>45.0</v>
      </c>
      <c r="G320" s="7">
        <v>8.0</v>
      </c>
      <c r="H320" s="17"/>
      <c r="I320" s="7">
        <v>10.0</v>
      </c>
      <c r="J320" s="7">
        <v>34.0</v>
      </c>
    </row>
    <row r="321">
      <c r="A321" s="7" t="s">
        <v>26</v>
      </c>
      <c r="B321" s="7" t="s">
        <v>622</v>
      </c>
      <c r="C321" s="7" t="s">
        <v>816</v>
      </c>
      <c r="D321" s="7" t="s">
        <v>817</v>
      </c>
      <c r="E321" s="7" t="s">
        <v>818</v>
      </c>
      <c r="F321" s="7">
        <v>47.0</v>
      </c>
      <c r="G321" s="7">
        <v>8.0</v>
      </c>
      <c r="H321" s="17"/>
      <c r="I321" s="7">
        <v>14.0</v>
      </c>
      <c r="J321" s="7">
        <v>26.0</v>
      </c>
    </row>
    <row r="322">
      <c r="A322" s="7" t="s">
        <v>26</v>
      </c>
      <c r="B322" s="7" t="s">
        <v>622</v>
      </c>
      <c r="C322" s="7" t="s">
        <v>816</v>
      </c>
      <c r="D322" s="7" t="s">
        <v>840</v>
      </c>
      <c r="E322" s="7" t="s">
        <v>818</v>
      </c>
      <c r="F322" s="7">
        <v>47.0</v>
      </c>
      <c r="G322" s="7">
        <v>8.0</v>
      </c>
      <c r="H322" s="17"/>
      <c r="I322" s="7">
        <v>12.0</v>
      </c>
      <c r="J322" s="7">
        <v>27.0</v>
      </c>
    </row>
    <row r="323">
      <c r="A323" s="7" t="s">
        <v>26</v>
      </c>
      <c r="B323" s="7" t="s">
        <v>622</v>
      </c>
      <c r="C323" s="105" t="s">
        <v>630</v>
      </c>
      <c r="D323" s="7" t="s">
        <v>847</v>
      </c>
      <c r="E323" s="7" t="s">
        <v>848</v>
      </c>
      <c r="F323" s="7">
        <v>56.0</v>
      </c>
      <c r="G323" s="7">
        <v>7.0</v>
      </c>
      <c r="H323" s="17"/>
      <c r="I323" s="7">
        <v>4.0</v>
      </c>
      <c r="J323" s="7">
        <v>15.0</v>
      </c>
    </row>
    <row r="324">
      <c r="A324" s="7" t="s">
        <v>26</v>
      </c>
      <c r="B324" s="7" t="s">
        <v>622</v>
      </c>
      <c r="C324" s="105" t="s">
        <v>630</v>
      </c>
      <c r="D324" s="7" t="s">
        <v>849</v>
      </c>
      <c r="E324" s="7" t="s">
        <v>848</v>
      </c>
      <c r="F324" s="7">
        <v>57.0</v>
      </c>
      <c r="G324" s="7">
        <v>7.0</v>
      </c>
      <c r="H324" s="17"/>
      <c r="I324" s="7">
        <v>5.0</v>
      </c>
      <c r="J324" s="7">
        <v>13.0</v>
      </c>
    </row>
    <row r="325">
      <c r="A325" s="7" t="s">
        <v>26</v>
      </c>
      <c r="B325" s="7" t="s">
        <v>622</v>
      </c>
      <c r="C325" s="7" t="s">
        <v>624</v>
      </c>
      <c r="D325" s="7" t="s">
        <v>625</v>
      </c>
      <c r="E325" s="7" t="s">
        <v>626</v>
      </c>
      <c r="F325" s="7">
        <v>54.0</v>
      </c>
      <c r="G325" s="7">
        <v>6.0</v>
      </c>
      <c r="H325" s="17"/>
      <c r="I325" s="7">
        <v>13.0</v>
      </c>
      <c r="J325" s="7">
        <v>17.0</v>
      </c>
    </row>
    <row r="326">
      <c r="A326" s="7" t="s">
        <v>26</v>
      </c>
      <c r="B326" s="7" t="s">
        <v>622</v>
      </c>
      <c r="C326" s="105" t="s">
        <v>630</v>
      </c>
      <c r="D326" s="7" t="s">
        <v>851</v>
      </c>
      <c r="E326" s="7" t="s">
        <v>848</v>
      </c>
      <c r="F326" s="7">
        <v>64.0</v>
      </c>
      <c r="G326" s="7">
        <v>4.0</v>
      </c>
      <c r="H326" s="17"/>
      <c r="I326" s="7">
        <v>4.0</v>
      </c>
      <c r="J326" s="7">
        <v>9.0</v>
      </c>
    </row>
    <row r="327">
      <c r="A327" s="7" t="s">
        <v>26</v>
      </c>
      <c r="B327" s="7" t="s">
        <v>622</v>
      </c>
      <c r="C327" s="105" t="s">
        <v>630</v>
      </c>
      <c r="D327" s="7" t="s">
        <v>663</v>
      </c>
      <c r="E327" s="7" t="s">
        <v>853</v>
      </c>
      <c r="F327" s="7">
        <v>67.0</v>
      </c>
      <c r="G327" s="7">
        <v>4.0</v>
      </c>
      <c r="H327" s="17"/>
      <c r="I327" s="7">
        <v>1.0</v>
      </c>
      <c r="J327" s="7">
        <v>8.0</v>
      </c>
    </row>
    <row r="328">
      <c r="A328" s="7" t="s">
        <v>26</v>
      </c>
      <c r="B328" s="7" t="s">
        <v>622</v>
      </c>
      <c r="C328" s="105" t="s">
        <v>630</v>
      </c>
      <c r="D328" s="7" t="s">
        <v>645</v>
      </c>
      <c r="E328" s="7" t="s">
        <v>858</v>
      </c>
      <c r="F328" s="7">
        <v>53.0</v>
      </c>
      <c r="G328" s="7">
        <v>4.0</v>
      </c>
      <c r="H328" s="17"/>
      <c r="I328" s="7">
        <v>12.0</v>
      </c>
      <c r="J328" s="7">
        <v>18.0</v>
      </c>
    </row>
    <row r="329">
      <c r="A329" s="7" t="s">
        <v>26</v>
      </c>
      <c r="B329" s="7" t="s">
        <v>622</v>
      </c>
      <c r="C329" s="105" t="s">
        <v>630</v>
      </c>
      <c r="D329" s="7" t="s">
        <v>851</v>
      </c>
      <c r="E329" s="7" t="s">
        <v>858</v>
      </c>
      <c r="F329" s="7">
        <v>56.0</v>
      </c>
      <c r="G329" s="7">
        <v>3.0</v>
      </c>
      <c r="H329" s="17"/>
      <c r="I329" s="7">
        <v>9.0</v>
      </c>
      <c r="J329" s="7">
        <v>13.0</v>
      </c>
    </row>
    <row r="330">
      <c r="A330" s="7" t="s">
        <v>26</v>
      </c>
      <c r="B330" s="7" t="s">
        <v>622</v>
      </c>
      <c r="C330" s="105" t="s">
        <v>630</v>
      </c>
      <c r="D330" s="7" t="s">
        <v>847</v>
      </c>
      <c r="E330" s="7" t="s">
        <v>858</v>
      </c>
      <c r="F330" s="7">
        <v>51.0</v>
      </c>
      <c r="G330" s="7">
        <v>3.0</v>
      </c>
      <c r="H330" s="17"/>
      <c r="I330" s="7">
        <v>13.0</v>
      </c>
      <c r="J330" s="7">
        <v>18.0</v>
      </c>
    </row>
    <row r="331">
      <c r="A331" s="7" t="s">
        <v>26</v>
      </c>
      <c r="B331" s="7" t="s">
        <v>622</v>
      </c>
      <c r="C331" s="105" t="s">
        <v>630</v>
      </c>
      <c r="D331" s="7" t="s">
        <v>849</v>
      </c>
      <c r="E331" s="7" t="s">
        <v>858</v>
      </c>
      <c r="F331" s="7">
        <v>56.0</v>
      </c>
      <c r="G331" s="7">
        <v>3.0</v>
      </c>
      <c r="H331" s="17"/>
      <c r="I331" s="7">
        <v>9.0</v>
      </c>
      <c r="J331" s="7">
        <v>13.0</v>
      </c>
    </row>
    <row r="332">
      <c r="A332" s="7" t="s">
        <v>26</v>
      </c>
      <c r="B332" s="7" t="s">
        <v>622</v>
      </c>
      <c r="C332" s="7" t="s">
        <v>816</v>
      </c>
      <c r="D332" s="7" t="s">
        <v>869</v>
      </c>
      <c r="E332" s="7" t="s">
        <v>874</v>
      </c>
      <c r="F332" s="7">
        <v>68.0</v>
      </c>
      <c r="G332" s="7">
        <v>3.0</v>
      </c>
      <c r="H332" s="17"/>
      <c r="I332" s="7">
        <v>0.0</v>
      </c>
      <c r="J332" s="7">
        <v>7.0</v>
      </c>
    </row>
    <row r="333">
      <c r="A333" s="7" t="s">
        <v>26</v>
      </c>
      <c r="B333" s="7" t="s">
        <v>622</v>
      </c>
      <c r="C333" s="7" t="s">
        <v>816</v>
      </c>
      <c r="D333" s="7" t="s">
        <v>840</v>
      </c>
      <c r="E333" s="7" t="s">
        <v>875</v>
      </c>
      <c r="F333" s="7">
        <v>68.0</v>
      </c>
      <c r="G333" s="7">
        <v>3.0</v>
      </c>
      <c r="H333" s="17"/>
      <c r="I333" s="7">
        <v>4.0</v>
      </c>
      <c r="J333" s="7">
        <v>6.0</v>
      </c>
    </row>
    <row r="334">
      <c r="A334" s="7" t="s">
        <v>26</v>
      </c>
      <c r="B334" s="7" t="s">
        <v>622</v>
      </c>
      <c r="C334" s="7" t="s">
        <v>816</v>
      </c>
      <c r="D334" s="7" t="s">
        <v>869</v>
      </c>
      <c r="E334" s="7" t="s">
        <v>870</v>
      </c>
      <c r="F334" s="7">
        <v>77.0</v>
      </c>
      <c r="G334" s="7">
        <v>2.0</v>
      </c>
      <c r="H334" s="17"/>
      <c r="I334" s="7">
        <v>0.0</v>
      </c>
      <c r="J334" s="7">
        <v>4.0</v>
      </c>
    </row>
    <row r="335">
      <c r="A335" s="7" t="s">
        <v>26</v>
      </c>
      <c r="B335" s="7" t="s">
        <v>622</v>
      </c>
      <c r="C335" s="105" t="s">
        <v>630</v>
      </c>
      <c r="D335" s="7" t="s">
        <v>632</v>
      </c>
      <c r="E335" s="7" t="s">
        <v>891</v>
      </c>
      <c r="F335" s="7">
        <v>71.0</v>
      </c>
      <c r="G335" s="7">
        <v>2.0</v>
      </c>
      <c r="H335" s="17"/>
      <c r="I335" s="7">
        <v>2.0</v>
      </c>
      <c r="J335" s="7">
        <v>6.0</v>
      </c>
    </row>
    <row r="336">
      <c r="A336" s="7" t="s">
        <v>26</v>
      </c>
      <c r="B336" s="7" t="s">
        <v>622</v>
      </c>
      <c r="C336" s="7" t="s">
        <v>628</v>
      </c>
      <c r="D336" s="7" t="s">
        <v>629</v>
      </c>
      <c r="E336" s="7" t="s">
        <v>701</v>
      </c>
      <c r="F336" s="7">
        <v>100.0</v>
      </c>
      <c r="G336" s="7">
        <v>1.0</v>
      </c>
      <c r="H336" s="17"/>
      <c r="I336" s="7">
        <v>1.0</v>
      </c>
      <c r="J336" s="7">
        <v>1.0</v>
      </c>
    </row>
    <row r="337">
      <c r="A337" s="7" t="s">
        <v>26</v>
      </c>
      <c r="B337" s="7" t="s">
        <v>622</v>
      </c>
      <c r="C337" s="105" t="s">
        <v>630</v>
      </c>
      <c r="D337" s="7" t="s">
        <v>632</v>
      </c>
      <c r="E337" s="7" t="s">
        <v>848</v>
      </c>
      <c r="F337" s="7">
        <v>100.0</v>
      </c>
      <c r="G337" s="7">
        <v>1.0</v>
      </c>
      <c r="H337" s="17"/>
      <c r="I337" s="7">
        <v>0.0</v>
      </c>
      <c r="J337" s="7">
        <v>0.0</v>
      </c>
    </row>
    <row r="338">
      <c r="A338" s="7" t="s">
        <v>26</v>
      </c>
      <c r="B338" s="7" t="s">
        <v>622</v>
      </c>
      <c r="C338" s="105" t="s">
        <v>630</v>
      </c>
      <c r="D338" s="7" t="s">
        <v>645</v>
      </c>
      <c r="E338" s="7" t="s">
        <v>848</v>
      </c>
      <c r="F338" s="7">
        <v>91.0</v>
      </c>
      <c r="G338" s="7">
        <v>1.0</v>
      </c>
      <c r="H338" s="17"/>
      <c r="I338" s="7">
        <v>0.0</v>
      </c>
      <c r="J338" s="7">
        <v>2.0</v>
      </c>
    </row>
    <row r="339">
      <c r="A339" s="7" t="s">
        <v>26</v>
      </c>
      <c r="B339" s="7" t="s">
        <v>622</v>
      </c>
      <c r="C339" s="105" t="s">
        <v>630</v>
      </c>
      <c r="D339" s="7" t="s">
        <v>663</v>
      </c>
      <c r="E339" s="7" t="s">
        <v>896</v>
      </c>
      <c r="F339" s="7">
        <v>91.0</v>
      </c>
      <c r="G339" s="7">
        <v>1.0</v>
      </c>
      <c r="H339" s="17"/>
      <c r="I339" s="7">
        <v>0.0</v>
      </c>
      <c r="J339" s="7">
        <v>2.0</v>
      </c>
    </row>
    <row r="340">
      <c r="A340" s="7" t="s">
        <v>26</v>
      </c>
      <c r="B340" s="7" t="s">
        <v>622</v>
      </c>
      <c r="C340" s="7" t="s">
        <v>636</v>
      </c>
      <c r="D340" s="7" t="s">
        <v>897</v>
      </c>
      <c r="E340" s="7" t="s">
        <v>898</v>
      </c>
      <c r="F340" s="7">
        <v>95.0</v>
      </c>
      <c r="G340" s="7">
        <v>1.0</v>
      </c>
      <c r="H340" s="17"/>
      <c r="I340" s="7">
        <v>0.0</v>
      </c>
      <c r="J340" s="7">
        <v>1.0</v>
      </c>
    </row>
    <row r="341">
      <c r="A341" s="7" t="s">
        <v>26</v>
      </c>
      <c r="B341" s="7" t="s">
        <v>622</v>
      </c>
      <c r="C341" s="7" t="s">
        <v>636</v>
      </c>
      <c r="D341" s="7" t="s">
        <v>900</v>
      </c>
      <c r="E341" s="7" t="s">
        <v>898</v>
      </c>
      <c r="F341" s="7">
        <v>95.0</v>
      </c>
      <c r="G341" s="7">
        <v>1.0</v>
      </c>
      <c r="H341" s="17"/>
      <c r="I341" s="7">
        <v>0.0</v>
      </c>
      <c r="J341" s="7">
        <v>1.0</v>
      </c>
    </row>
    <row r="342">
      <c r="A342" s="7" t="s">
        <v>26</v>
      </c>
      <c r="B342" s="7" t="s">
        <v>622</v>
      </c>
      <c r="C342" s="7" t="s">
        <v>636</v>
      </c>
      <c r="D342" s="7" t="s">
        <v>901</v>
      </c>
      <c r="E342" s="7" t="s">
        <v>898</v>
      </c>
      <c r="F342" s="7">
        <v>95.0</v>
      </c>
      <c r="G342" s="7">
        <v>1.0</v>
      </c>
      <c r="H342" s="17"/>
      <c r="I342" s="7">
        <v>0.0</v>
      </c>
      <c r="J342" s="7">
        <v>1.0</v>
      </c>
    </row>
    <row r="343">
      <c r="A343" s="7" t="s">
        <v>26</v>
      </c>
      <c r="B343" s="7" t="s">
        <v>622</v>
      </c>
      <c r="C343" s="7" t="s">
        <v>636</v>
      </c>
      <c r="D343" s="7" t="s">
        <v>897</v>
      </c>
      <c r="E343" s="7" t="s">
        <v>903</v>
      </c>
      <c r="F343" s="7">
        <v>98.0</v>
      </c>
      <c r="G343" s="7">
        <v>1.0</v>
      </c>
      <c r="H343" s="17"/>
      <c r="I343" s="7">
        <v>0.0</v>
      </c>
      <c r="J343" s="7">
        <v>1.0</v>
      </c>
    </row>
    <row r="344">
      <c r="A344" s="7" t="s">
        <v>26</v>
      </c>
      <c r="B344" s="7" t="s">
        <v>622</v>
      </c>
      <c r="C344" s="7" t="s">
        <v>636</v>
      </c>
      <c r="D344" s="7" t="s">
        <v>900</v>
      </c>
      <c r="E344" s="7" t="s">
        <v>903</v>
      </c>
      <c r="F344" s="7">
        <v>98.0</v>
      </c>
      <c r="G344" s="7">
        <v>1.0</v>
      </c>
      <c r="H344" s="17"/>
      <c r="I344" s="7">
        <v>0.0</v>
      </c>
      <c r="J344" s="7">
        <v>1.0</v>
      </c>
    </row>
    <row r="345">
      <c r="A345" s="7" t="s">
        <v>26</v>
      </c>
      <c r="B345" s="7" t="s">
        <v>622</v>
      </c>
      <c r="C345" s="7" t="s">
        <v>636</v>
      </c>
      <c r="D345" s="7" t="s">
        <v>901</v>
      </c>
      <c r="E345" s="7" t="s">
        <v>903</v>
      </c>
      <c r="F345" s="7">
        <v>98.0</v>
      </c>
      <c r="G345" s="7">
        <v>1.0</v>
      </c>
      <c r="H345" s="17"/>
      <c r="I345" s="7">
        <v>0.0</v>
      </c>
      <c r="J345" s="7">
        <v>1.0</v>
      </c>
    </row>
    <row r="346">
      <c r="A346" s="7" t="s">
        <v>26</v>
      </c>
      <c r="B346" s="7" t="s">
        <v>622</v>
      </c>
      <c r="C346" s="105" t="s">
        <v>630</v>
      </c>
      <c r="D346" s="7" t="s">
        <v>632</v>
      </c>
      <c r="E346" s="7" t="s">
        <v>905</v>
      </c>
      <c r="F346" s="7">
        <v>92.0</v>
      </c>
      <c r="G346" s="7">
        <v>1.0</v>
      </c>
      <c r="H346" s="17"/>
      <c r="I346" s="7">
        <v>1.0</v>
      </c>
      <c r="J346" s="7">
        <v>1.0</v>
      </c>
    </row>
    <row r="347">
      <c r="A347" s="7" t="s">
        <v>26</v>
      </c>
      <c r="B347" s="7" t="s">
        <v>622</v>
      </c>
      <c r="C347" s="7" t="s">
        <v>636</v>
      </c>
      <c r="D347" s="7" t="s">
        <v>906</v>
      </c>
      <c r="E347" s="7" t="s">
        <v>907</v>
      </c>
      <c r="F347" s="7">
        <v>95.0</v>
      </c>
      <c r="G347" s="7">
        <v>1.0</v>
      </c>
      <c r="H347" s="17"/>
      <c r="I347" s="7">
        <v>0.0</v>
      </c>
      <c r="J347" s="7">
        <v>1.0</v>
      </c>
    </row>
    <row r="348">
      <c r="A348" s="7" t="s">
        <v>26</v>
      </c>
      <c r="B348" s="7" t="s">
        <v>622</v>
      </c>
      <c r="C348" s="7" t="s">
        <v>636</v>
      </c>
      <c r="D348" s="7" t="s">
        <v>906</v>
      </c>
      <c r="E348" s="7" t="s">
        <v>908</v>
      </c>
      <c r="F348" s="7">
        <v>98.0</v>
      </c>
      <c r="G348" s="7">
        <v>1.0</v>
      </c>
      <c r="H348" s="17"/>
      <c r="I348" s="7">
        <v>0.0</v>
      </c>
      <c r="J348" s="7">
        <v>1.0</v>
      </c>
    </row>
    <row r="349">
      <c r="A349" s="7" t="s">
        <v>26</v>
      </c>
      <c r="B349" s="7" t="s">
        <v>622</v>
      </c>
      <c r="C349" s="7" t="s">
        <v>636</v>
      </c>
      <c r="D349" s="7" t="s">
        <v>901</v>
      </c>
      <c r="E349" s="7" t="s">
        <v>909</v>
      </c>
      <c r="F349" s="7">
        <v>95.0</v>
      </c>
      <c r="G349" s="7">
        <v>1.0</v>
      </c>
      <c r="H349" s="17"/>
      <c r="I349" s="7">
        <v>0.0</v>
      </c>
      <c r="J349" s="7">
        <v>1.0</v>
      </c>
    </row>
    <row r="350">
      <c r="A350" s="7" t="s">
        <v>26</v>
      </c>
      <c r="B350" s="7" t="s">
        <v>622</v>
      </c>
      <c r="C350" s="7" t="s">
        <v>636</v>
      </c>
      <c r="D350" s="7" t="s">
        <v>901</v>
      </c>
      <c r="E350" s="7" t="s">
        <v>910</v>
      </c>
      <c r="F350" s="7">
        <v>98.0</v>
      </c>
      <c r="G350" s="7">
        <v>1.0</v>
      </c>
      <c r="H350" s="17"/>
      <c r="I350" s="7">
        <v>0.0</v>
      </c>
      <c r="J350" s="7">
        <v>1.0</v>
      </c>
    </row>
    <row r="351">
      <c r="A351" s="7" t="s">
        <v>26</v>
      </c>
      <c r="B351" s="7" t="s">
        <v>622</v>
      </c>
      <c r="C351" s="7" t="s">
        <v>816</v>
      </c>
      <c r="D351" s="7" t="s">
        <v>836</v>
      </c>
      <c r="E351" s="7" t="s">
        <v>913</v>
      </c>
      <c r="F351" s="7">
        <v>100.0</v>
      </c>
      <c r="G351" s="7">
        <v>1.0</v>
      </c>
      <c r="H351" s="17"/>
      <c r="I351" s="7">
        <v>1.0</v>
      </c>
      <c r="J351" s="7">
        <v>1.0</v>
      </c>
    </row>
    <row r="352">
      <c r="A352" s="7" t="s">
        <v>26</v>
      </c>
      <c r="B352" s="7" t="s">
        <v>622</v>
      </c>
      <c r="C352" s="7" t="s">
        <v>636</v>
      </c>
      <c r="D352" s="7" t="s">
        <v>897</v>
      </c>
      <c r="E352" s="7" t="s">
        <v>914</v>
      </c>
      <c r="F352" s="7">
        <v>95.0</v>
      </c>
      <c r="G352" s="7">
        <v>1.0</v>
      </c>
      <c r="H352" s="17"/>
      <c r="I352" s="7">
        <v>0.0</v>
      </c>
      <c r="J352" s="7">
        <v>1.0</v>
      </c>
    </row>
    <row r="353">
      <c r="A353" s="7" t="s">
        <v>26</v>
      </c>
      <c r="B353" s="7" t="s">
        <v>622</v>
      </c>
      <c r="C353" s="7" t="s">
        <v>636</v>
      </c>
      <c r="D353" s="7" t="s">
        <v>900</v>
      </c>
      <c r="E353" s="7" t="s">
        <v>914</v>
      </c>
      <c r="F353" s="7">
        <v>95.0</v>
      </c>
      <c r="G353" s="7">
        <v>1.0</v>
      </c>
      <c r="H353" s="17"/>
      <c r="I353" s="7">
        <v>0.0</v>
      </c>
      <c r="J353" s="7">
        <v>1.0</v>
      </c>
    </row>
    <row r="354">
      <c r="A354" s="7" t="s">
        <v>26</v>
      </c>
      <c r="B354" s="7" t="s">
        <v>622</v>
      </c>
      <c r="C354" s="7" t="s">
        <v>636</v>
      </c>
      <c r="D354" s="7" t="s">
        <v>900</v>
      </c>
      <c r="E354" s="7" t="s">
        <v>914</v>
      </c>
      <c r="F354" s="7">
        <v>95.0</v>
      </c>
      <c r="G354" s="7">
        <v>1.0</v>
      </c>
      <c r="H354" s="17"/>
      <c r="I354" s="7">
        <v>0.0</v>
      </c>
      <c r="J354" s="7">
        <v>1.0</v>
      </c>
    </row>
    <row r="355">
      <c r="A355" s="7" t="s">
        <v>26</v>
      </c>
      <c r="B355" s="7" t="s">
        <v>622</v>
      </c>
      <c r="C355" s="7" t="s">
        <v>636</v>
      </c>
      <c r="D355" s="7" t="s">
        <v>897</v>
      </c>
      <c r="E355" s="7" t="s">
        <v>951</v>
      </c>
      <c r="F355" s="7">
        <v>98.0</v>
      </c>
      <c r="G355" s="7">
        <v>1.0</v>
      </c>
      <c r="H355" s="17"/>
      <c r="I355" s="7">
        <v>0.0</v>
      </c>
      <c r="J355" s="7">
        <v>1.0</v>
      </c>
    </row>
    <row r="356">
      <c r="A356" s="7" t="s">
        <v>26</v>
      </c>
      <c r="B356" s="7" t="s">
        <v>622</v>
      </c>
      <c r="C356" s="7" t="s">
        <v>636</v>
      </c>
      <c r="D356" s="7" t="s">
        <v>900</v>
      </c>
      <c r="E356" s="7" t="s">
        <v>951</v>
      </c>
      <c r="F356" s="7">
        <v>98.0</v>
      </c>
      <c r="G356" s="7">
        <v>1.0</v>
      </c>
      <c r="H356" s="17"/>
      <c r="I356" s="7">
        <v>0.0</v>
      </c>
      <c r="J356" s="7">
        <v>1.0</v>
      </c>
    </row>
    <row r="357">
      <c r="A357" s="7" t="s">
        <v>26</v>
      </c>
      <c r="B357" s="7" t="s">
        <v>622</v>
      </c>
      <c r="C357" s="7" t="s">
        <v>636</v>
      </c>
      <c r="D357" s="7" t="s">
        <v>897</v>
      </c>
      <c r="E357" s="7" t="s">
        <v>951</v>
      </c>
      <c r="F357" s="7">
        <v>98.0</v>
      </c>
      <c r="G357" s="7">
        <v>1.0</v>
      </c>
      <c r="H357" s="17"/>
      <c r="I357" s="7">
        <v>0.0</v>
      </c>
      <c r="J357" s="7">
        <v>1.0</v>
      </c>
    </row>
    <row r="358">
      <c r="A358" s="7" t="s">
        <v>26</v>
      </c>
      <c r="B358" s="7" t="s">
        <v>622</v>
      </c>
      <c r="C358" s="7" t="s">
        <v>636</v>
      </c>
      <c r="D358" s="7" t="s">
        <v>900</v>
      </c>
      <c r="E358" s="7" t="s">
        <v>951</v>
      </c>
      <c r="F358" s="7">
        <v>98.0</v>
      </c>
      <c r="G358" s="7">
        <v>1.0</v>
      </c>
      <c r="H358" s="17"/>
      <c r="I358" s="7">
        <v>0.0</v>
      </c>
      <c r="J358" s="7">
        <v>1.0</v>
      </c>
    </row>
    <row r="359">
      <c r="A359" s="7" t="s">
        <v>26</v>
      </c>
      <c r="B359" s="7" t="s">
        <v>622</v>
      </c>
      <c r="C359" s="7" t="s">
        <v>816</v>
      </c>
      <c r="D359" s="7" t="s">
        <v>840</v>
      </c>
      <c r="E359" s="7" t="s">
        <v>950</v>
      </c>
      <c r="F359" s="7">
        <v>100.0</v>
      </c>
      <c r="G359" s="7">
        <v>1.0</v>
      </c>
      <c r="H359" s="17"/>
      <c r="I359" s="7">
        <v>1.0</v>
      </c>
      <c r="J359" s="7">
        <v>1.0</v>
      </c>
    </row>
    <row r="360">
      <c r="A360" s="7" t="s">
        <v>26</v>
      </c>
      <c r="B360" s="7" t="s">
        <v>622</v>
      </c>
      <c r="C360" s="7" t="s">
        <v>816</v>
      </c>
      <c r="D360" s="7" t="s">
        <v>840</v>
      </c>
      <c r="E360" s="7" t="s">
        <v>950</v>
      </c>
      <c r="F360" s="7">
        <v>100.0</v>
      </c>
      <c r="G360" s="7">
        <v>1.0</v>
      </c>
      <c r="H360" s="17"/>
      <c r="I360" s="7">
        <v>1.0</v>
      </c>
      <c r="J360" s="7">
        <v>1.0</v>
      </c>
    </row>
    <row r="361">
      <c r="A361" s="7" t="s">
        <v>26</v>
      </c>
      <c r="B361" s="7" t="s">
        <v>622</v>
      </c>
      <c r="C361" s="7" t="s">
        <v>636</v>
      </c>
      <c r="D361" s="7" t="s">
        <v>900</v>
      </c>
      <c r="E361" s="7" t="s">
        <v>949</v>
      </c>
      <c r="F361" s="7">
        <v>95.0</v>
      </c>
      <c r="G361" s="7">
        <v>1.0</v>
      </c>
      <c r="H361" s="17"/>
      <c r="I361" s="7">
        <v>0.0</v>
      </c>
      <c r="J361" s="7">
        <v>1.0</v>
      </c>
    </row>
    <row r="362">
      <c r="A362" s="7" t="s">
        <v>26</v>
      </c>
      <c r="B362" s="7" t="s">
        <v>622</v>
      </c>
      <c r="C362" s="7" t="s">
        <v>636</v>
      </c>
      <c r="D362" s="7" t="s">
        <v>901</v>
      </c>
      <c r="E362" s="7" t="s">
        <v>949</v>
      </c>
      <c r="F362" s="7">
        <v>95.0</v>
      </c>
      <c r="G362" s="7">
        <v>1.0</v>
      </c>
      <c r="H362" s="17"/>
      <c r="I362" s="7">
        <v>0.0</v>
      </c>
      <c r="J362" s="7">
        <v>1.0</v>
      </c>
    </row>
    <row r="363">
      <c r="A363" s="7" t="s">
        <v>26</v>
      </c>
      <c r="B363" s="7" t="s">
        <v>622</v>
      </c>
      <c r="C363" s="7" t="s">
        <v>636</v>
      </c>
      <c r="D363" s="7" t="s">
        <v>900</v>
      </c>
      <c r="E363" s="7" t="s">
        <v>949</v>
      </c>
      <c r="F363" s="7">
        <v>95.0</v>
      </c>
      <c r="G363" s="7">
        <v>1.0</v>
      </c>
      <c r="H363" s="17"/>
      <c r="I363" s="7">
        <v>0.0</v>
      </c>
      <c r="J363" s="7">
        <v>1.0</v>
      </c>
    </row>
    <row r="364">
      <c r="A364" s="7" t="s">
        <v>26</v>
      </c>
      <c r="B364" s="7" t="s">
        <v>622</v>
      </c>
      <c r="C364" s="7" t="s">
        <v>636</v>
      </c>
      <c r="D364" s="7" t="s">
        <v>901</v>
      </c>
      <c r="E364" s="7" t="s">
        <v>949</v>
      </c>
      <c r="F364" s="7">
        <v>95.0</v>
      </c>
      <c r="G364" s="7">
        <v>1.0</v>
      </c>
      <c r="H364" s="17"/>
      <c r="I364" s="7">
        <v>0.0</v>
      </c>
      <c r="J364" s="7">
        <v>1.0</v>
      </c>
    </row>
    <row r="365">
      <c r="A365" s="7" t="s">
        <v>26</v>
      </c>
      <c r="B365" s="7" t="s">
        <v>622</v>
      </c>
      <c r="C365" s="7" t="s">
        <v>636</v>
      </c>
      <c r="D365" s="7" t="s">
        <v>900</v>
      </c>
      <c r="E365" s="7" t="s">
        <v>948</v>
      </c>
      <c r="F365" s="7">
        <v>98.0</v>
      </c>
      <c r="G365" s="7">
        <v>1.0</v>
      </c>
      <c r="H365" s="17"/>
      <c r="I365" s="7">
        <v>0.0</v>
      </c>
      <c r="J365" s="7">
        <v>1.0</v>
      </c>
    </row>
    <row r="366">
      <c r="A366" s="7" t="s">
        <v>26</v>
      </c>
      <c r="B366" s="7" t="s">
        <v>622</v>
      </c>
      <c r="C366" s="7" t="s">
        <v>636</v>
      </c>
      <c r="D366" s="7" t="s">
        <v>901</v>
      </c>
      <c r="E366" s="7" t="s">
        <v>948</v>
      </c>
      <c r="F366" s="7">
        <v>98.0</v>
      </c>
      <c r="G366" s="7">
        <v>1.0</v>
      </c>
      <c r="H366" s="17"/>
      <c r="I366" s="7">
        <v>0.0</v>
      </c>
      <c r="J366" s="7">
        <v>1.0</v>
      </c>
    </row>
    <row r="367">
      <c r="A367" s="7" t="s">
        <v>26</v>
      </c>
      <c r="B367" s="7" t="s">
        <v>622</v>
      </c>
      <c r="C367" s="7" t="s">
        <v>636</v>
      </c>
      <c r="D367" s="7" t="s">
        <v>900</v>
      </c>
      <c r="E367" s="7" t="s">
        <v>948</v>
      </c>
      <c r="F367" s="7">
        <v>98.0</v>
      </c>
      <c r="G367" s="7">
        <v>1.0</v>
      </c>
      <c r="H367" s="17"/>
      <c r="I367" s="7">
        <v>0.0</v>
      </c>
      <c r="J367" s="7">
        <v>1.0</v>
      </c>
    </row>
    <row r="368">
      <c r="A368" s="7" t="s">
        <v>26</v>
      </c>
      <c r="B368" s="7" t="s">
        <v>622</v>
      </c>
      <c r="C368" s="7" t="s">
        <v>636</v>
      </c>
      <c r="D368" s="7" t="s">
        <v>901</v>
      </c>
      <c r="E368" s="7" t="s">
        <v>948</v>
      </c>
      <c r="F368" s="7">
        <v>98.0</v>
      </c>
      <c r="G368" s="7">
        <v>1.0</v>
      </c>
      <c r="H368" s="17"/>
      <c r="I368" s="7">
        <v>0.0</v>
      </c>
      <c r="J368" s="7">
        <v>1.0</v>
      </c>
    </row>
    <row r="369">
      <c r="A369" s="7" t="s">
        <v>26</v>
      </c>
      <c r="B369" s="7" t="s">
        <v>622</v>
      </c>
      <c r="C369" s="7" t="s">
        <v>636</v>
      </c>
      <c r="D369" s="7" t="s">
        <v>900</v>
      </c>
      <c r="E369" s="7" t="s">
        <v>947</v>
      </c>
      <c r="F369" s="7">
        <v>95.0</v>
      </c>
      <c r="G369" s="7">
        <v>1.0</v>
      </c>
      <c r="H369" s="17"/>
      <c r="I369" s="7">
        <v>0.0</v>
      </c>
      <c r="J369" s="7">
        <v>1.0</v>
      </c>
    </row>
    <row r="370">
      <c r="A370" s="7" t="s">
        <v>26</v>
      </c>
      <c r="B370" s="7" t="s">
        <v>622</v>
      </c>
      <c r="C370" s="7" t="s">
        <v>636</v>
      </c>
      <c r="D370" s="7" t="s">
        <v>901</v>
      </c>
      <c r="E370" s="7" t="s">
        <v>947</v>
      </c>
      <c r="F370" s="7">
        <v>95.0</v>
      </c>
      <c r="G370" s="7">
        <v>1.0</v>
      </c>
      <c r="H370" s="17"/>
      <c r="I370" s="7">
        <v>0.0</v>
      </c>
      <c r="J370" s="7">
        <v>1.0</v>
      </c>
    </row>
    <row r="371">
      <c r="A371" s="7" t="s">
        <v>26</v>
      </c>
      <c r="B371" s="7" t="s">
        <v>622</v>
      </c>
      <c r="C371" s="7" t="s">
        <v>636</v>
      </c>
      <c r="D371" s="7" t="s">
        <v>900</v>
      </c>
      <c r="E371" s="7" t="s">
        <v>947</v>
      </c>
      <c r="F371" s="7">
        <v>95.0</v>
      </c>
      <c r="G371" s="7">
        <v>1.0</v>
      </c>
      <c r="H371" s="17"/>
      <c r="I371" s="7">
        <v>0.0</v>
      </c>
      <c r="J371" s="7">
        <v>1.0</v>
      </c>
    </row>
    <row r="372">
      <c r="A372" s="7" t="s">
        <v>26</v>
      </c>
      <c r="B372" s="7" t="s">
        <v>622</v>
      </c>
      <c r="C372" s="7" t="s">
        <v>636</v>
      </c>
      <c r="D372" s="7" t="s">
        <v>901</v>
      </c>
      <c r="E372" s="7" t="s">
        <v>947</v>
      </c>
      <c r="F372" s="7">
        <v>95.0</v>
      </c>
      <c r="G372" s="7">
        <v>1.0</v>
      </c>
      <c r="H372" s="17"/>
      <c r="I372" s="7">
        <v>0.0</v>
      </c>
      <c r="J372" s="7">
        <v>1.0</v>
      </c>
    </row>
    <row r="373">
      <c r="A373" s="7" t="s">
        <v>26</v>
      </c>
      <c r="B373" s="7" t="s">
        <v>622</v>
      </c>
      <c r="C373" s="7" t="s">
        <v>636</v>
      </c>
      <c r="D373" s="7" t="s">
        <v>900</v>
      </c>
      <c r="E373" s="7" t="s">
        <v>945</v>
      </c>
      <c r="F373" s="7">
        <v>98.0</v>
      </c>
      <c r="G373" s="7">
        <v>1.0</v>
      </c>
      <c r="H373" s="17"/>
      <c r="I373" s="7">
        <v>0.0</v>
      </c>
      <c r="J373" s="7">
        <v>1.0</v>
      </c>
    </row>
    <row r="374">
      <c r="A374" s="7" t="s">
        <v>26</v>
      </c>
      <c r="B374" s="7" t="s">
        <v>622</v>
      </c>
      <c r="C374" s="7" t="s">
        <v>636</v>
      </c>
      <c r="D374" s="7" t="s">
        <v>901</v>
      </c>
      <c r="E374" s="7" t="s">
        <v>945</v>
      </c>
      <c r="F374" s="7">
        <v>98.0</v>
      </c>
      <c r="G374" s="7">
        <v>1.0</v>
      </c>
      <c r="H374" s="17"/>
      <c r="I374" s="7">
        <v>0.0</v>
      </c>
      <c r="J374" s="7">
        <v>1.0</v>
      </c>
    </row>
    <row r="375">
      <c r="A375" s="7" t="s">
        <v>26</v>
      </c>
      <c r="B375" s="7" t="s">
        <v>622</v>
      </c>
      <c r="C375" s="7" t="s">
        <v>636</v>
      </c>
      <c r="D375" s="7" t="s">
        <v>900</v>
      </c>
      <c r="E375" s="7" t="s">
        <v>945</v>
      </c>
      <c r="F375" s="7">
        <v>98.0</v>
      </c>
      <c r="G375" s="7">
        <v>1.0</v>
      </c>
      <c r="H375" s="17"/>
      <c r="I375" s="7">
        <v>0.0</v>
      </c>
      <c r="J375" s="7">
        <v>1.0</v>
      </c>
    </row>
    <row r="376">
      <c r="A376" s="7" t="s">
        <v>26</v>
      </c>
      <c r="B376" s="7" t="s">
        <v>622</v>
      </c>
      <c r="C376" s="7" t="s">
        <v>636</v>
      </c>
      <c r="D376" s="7" t="s">
        <v>901</v>
      </c>
      <c r="E376" s="7" t="s">
        <v>945</v>
      </c>
      <c r="F376" s="7">
        <v>98.0</v>
      </c>
      <c r="G376" s="7">
        <v>1.0</v>
      </c>
      <c r="H376" s="17"/>
      <c r="I376" s="7">
        <v>0.0</v>
      </c>
      <c r="J376" s="7">
        <v>1.0</v>
      </c>
    </row>
    <row r="377">
      <c r="A377" s="7" t="s">
        <v>26</v>
      </c>
      <c r="B377" s="7" t="s">
        <v>622</v>
      </c>
      <c r="C377" s="7" t="s">
        <v>636</v>
      </c>
      <c r="D377" s="7" t="s">
        <v>901</v>
      </c>
      <c r="E377" s="7" t="s">
        <v>944</v>
      </c>
      <c r="F377" s="7">
        <v>95.0</v>
      </c>
      <c r="G377" s="7">
        <v>1.0</v>
      </c>
      <c r="H377" s="17"/>
      <c r="I377" s="7">
        <v>1.0</v>
      </c>
      <c r="J377" s="7">
        <v>1.0</v>
      </c>
    </row>
    <row r="378">
      <c r="A378" s="7" t="s">
        <v>26</v>
      </c>
      <c r="B378" s="7" t="s">
        <v>622</v>
      </c>
      <c r="C378" s="7" t="s">
        <v>636</v>
      </c>
      <c r="D378" s="7" t="s">
        <v>901</v>
      </c>
      <c r="E378" s="7" t="s">
        <v>944</v>
      </c>
      <c r="F378" s="7">
        <v>95.0</v>
      </c>
      <c r="G378" s="7">
        <v>1.0</v>
      </c>
      <c r="H378" s="17"/>
      <c r="I378" s="7">
        <v>1.0</v>
      </c>
      <c r="J378" s="7">
        <v>1.0</v>
      </c>
    </row>
    <row r="379">
      <c r="A379" s="7" t="s">
        <v>26</v>
      </c>
      <c r="B379" s="7" t="s">
        <v>622</v>
      </c>
      <c r="C379" s="7" t="s">
        <v>636</v>
      </c>
      <c r="D379" s="7" t="s">
        <v>901</v>
      </c>
      <c r="E379" s="7" t="s">
        <v>943</v>
      </c>
      <c r="F379" s="7">
        <v>98.0</v>
      </c>
      <c r="G379" s="7">
        <v>1.0</v>
      </c>
      <c r="H379" s="17"/>
      <c r="I379" s="7">
        <v>1.0</v>
      </c>
      <c r="J379" s="7">
        <v>1.0</v>
      </c>
    </row>
    <row r="380">
      <c r="A380" s="7" t="s">
        <v>26</v>
      </c>
      <c r="B380" s="7" t="s">
        <v>622</v>
      </c>
      <c r="C380" s="7" t="s">
        <v>636</v>
      </c>
      <c r="D380" s="7" t="s">
        <v>901</v>
      </c>
      <c r="E380" s="7" t="s">
        <v>943</v>
      </c>
      <c r="F380" s="7">
        <v>98.0</v>
      </c>
      <c r="G380" s="7">
        <v>1.0</v>
      </c>
      <c r="H380" s="17"/>
      <c r="I380" s="7">
        <v>1.0</v>
      </c>
      <c r="J380" s="7">
        <v>1.0</v>
      </c>
    </row>
    <row r="381">
      <c r="A381" s="7" t="s">
        <v>26</v>
      </c>
      <c r="B381" s="7" t="s">
        <v>622</v>
      </c>
      <c r="C381" s="7" t="s">
        <v>636</v>
      </c>
      <c r="D381" s="7" t="s">
        <v>900</v>
      </c>
      <c r="E381" s="7" t="s">
        <v>942</v>
      </c>
      <c r="F381" s="7">
        <v>95.0</v>
      </c>
      <c r="G381" s="7">
        <v>1.0</v>
      </c>
      <c r="H381" s="17"/>
      <c r="I381" s="7">
        <v>0.0</v>
      </c>
      <c r="J381" s="7">
        <v>1.0</v>
      </c>
    </row>
    <row r="382">
      <c r="A382" s="7" t="s">
        <v>26</v>
      </c>
      <c r="B382" s="7" t="s">
        <v>622</v>
      </c>
      <c r="C382" s="7" t="s">
        <v>636</v>
      </c>
      <c r="D382" s="7" t="s">
        <v>901</v>
      </c>
      <c r="E382" s="7" t="s">
        <v>942</v>
      </c>
      <c r="F382" s="7">
        <v>95.0</v>
      </c>
      <c r="G382" s="7">
        <v>1.0</v>
      </c>
      <c r="H382" s="17"/>
      <c r="I382" s="7">
        <v>0.0</v>
      </c>
      <c r="J382" s="7">
        <v>1.0</v>
      </c>
    </row>
    <row r="383">
      <c r="A383" s="7" t="s">
        <v>26</v>
      </c>
      <c r="B383" s="7" t="s">
        <v>622</v>
      </c>
      <c r="C383" s="7" t="s">
        <v>636</v>
      </c>
      <c r="D383" s="7" t="s">
        <v>900</v>
      </c>
      <c r="E383" s="7" t="s">
        <v>942</v>
      </c>
      <c r="F383" s="7">
        <v>95.0</v>
      </c>
      <c r="G383" s="7">
        <v>1.0</v>
      </c>
      <c r="H383" s="17"/>
      <c r="I383" s="7">
        <v>0.0</v>
      </c>
      <c r="J383" s="7">
        <v>1.0</v>
      </c>
    </row>
    <row r="384">
      <c r="A384" s="7" t="s">
        <v>26</v>
      </c>
      <c r="B384" s="7" t="s">
        <v>622</v>
      </c>
      <c r="C384" s="7" t="s">
        <v>636</v>
      </c>
      <c r="D384" s="7" t="s">
        <v>901</v>
      </c>
      <c r="E384" s="7" t="s">
        <v>942</v>
      </c>
      <c r="F384" s="7">
        <v>95.0</v>
      </c>
      <c r="G384" s="7">
        <v>1.0</v>
      </c>
      <c r="H384" s="17"/>
      <c r="I384" s="7">
        <v>0.0</v>
      </c>
      <c r="J384" s="7">
        <v>1.0</v>
      </c>
    </row>
    <row r="385">
      <c r="A385" s="7" t="s">
        <v>26</v>
      </c>
      <c r="B385" s="7" t="s">
        <v>622</v>
      </c>
      <c r="C385" s="7" t="s">
        <v>636</v>
      </c>
      <c r="D385" s="7" t="s">
        <v>900</v>
      </c>
      <c r="E385" s="7" t="s">
        <v>941</v>
      </c>
      <c r="F385" s="7">
        <v>98.0</v>
      </c>
      <c r="G385" s="7">
        <v>1.0</v>
      </c>
      <c r="H385" s="17"/>
      <c r="I385" s="7">
        <v>0.0</v>
      </c>
      <c r="J385" s="7">
        <v>1.0</v>
      </c>
    </row>
    <row r="386">
      <c r="A386" s="7" t="s">
        <v>26</v>
      </c>
      <c r="B386" s="7" t="s">
        <v>622</v>
      </c>
      <c r="C386" s="7" t="s">
        <v>636</v>
      </c>
      <c r="D386" s="7" t="s">
        <v>901</v>
      </c>
      <c r="E386" s="7" t="s">
        <v>941</v>
      </c>
      <c r="F386" s="7">
        <v>98.0</v>
      </c>
      <c r="G386" s="7">
        <v>1.0</v>
      </c>
      <c r="H386" s="17"/>
      <c r="I386" s="7">
        <v>0.0</v>
      </c>
      <c r="J386" s="7">
        <v>1.0</v>
      </c>
    </row>
    <row r="387">
      <c r="A387" s="7" t="s">
        <v>26</v>
      </c>
      <c r="B387" s="7" t="s">
        <v>622</v>
      </c>
      <c r="C387" s="7" t="s">
        <v>636</v>
      </c>
      <c r="D387" s="7" t="s">
        <v>900</v>
      </c>
      <c r="E387" s="7" t="s">
        <v>941</v>
      </c>
      <c r="F387" s="7">
        <v>98.0</v>
      </c>
      <c r="G387" s="7">
        <v>1.0</v>
      </c>
      <c r="H387" s="17"/>
      <c r="I387" s="7">
        <v>0.0</v>
      </c>
      <c r="J387" s="7">
        <v>1.0</v>
      </c>
    </row>
    <row r="388">
      <c r="A388" s="7" t="s">
        <v>26</v>
      </c>
      <c r="B388" s="7" t="s">
        <v>622</v>
      </c>
      <c r="C388" s="7" t="s">
        <v>636</v>
      </c>
      <c r="D388" s="7" t="s">
        <v>901</v>
      </c>
      <c r="E388" s="7" t="s">
        <v>941</v>
      </c>
      <c r="F388" s="7">
        <v>98.0</v>
      </c>
      <c r="G388" s="7">
        <v>1.0</v>
      </c>
      <c r="H388" s="17"/>
      <c r="I388" s="7">
        <v>0.0</v>
      </c>
      <c r="J388" s="7">
        <v>1.0</v>
      </c>
    </row>
    <row r="389">
      <c r="A389" s="7" t="s">
        <v>26</v>
      </c>
      <c r="B389" s="7" t="s">
        <v>622</v>
      </c>
      <c r="C389" s="7" t="s">
        <v>636</v>
      </c>
      <c r="D389" s="7" t="s">
        <v>901</v>
      </c>
      <c r="E389" s="7" t="s">
        <v>940</v>
      </c>
      <c r="F389" s="7">
        <v>100.0</v>
      </c>
      <c r="G389" s="7">
        <v>1.0</v>
      </c>
      <c r="H389" s="17"/>
      <c r="I389" s="7">
        <v>0.0</v>
      </c>
      <c r="J389" s="7">
        <v>1.0</v>
      </c>
    </row>
    <row r="390">
      <c r="A390" s="7" t="s">
        <v>26</v>
      </c>
      <c r="B390" s="7" t="s">
        <v>622</v>
      </c>
      <c r="C390" s="7" t="s">
        <v>636</v>
      </c>
      <c r="D390" s="7" t="s">
        <v>901</v>
      </c>
      <c r="E390" s="7" t="s">
        <v>940</v>
      </c>
      <c r="F390" s="7">
        <v>100.0</v>
      </c>
      <c r="G390" s="7">
        <v>1.0</v>
      </c>
      <c r="H390" s="17"/>
      <c r="I390" s="7">
        <v>0.0</v>
      </c>
      <c r="J390" s="7">
        <v>1.0</v>
      </c>
    </row>
    <row r="391">
      <c r="A391" s="7" t="s">
        <v>26</v>
      </c>
      <c r="B391" s="7" t="s">
        <v>622</v>
      </c>
      <c r="C391" s="105" t="s">
        <v>630</v>
      </c>
      <c r="D391" s="7" t="s">
        <v>849</v>
      </c>
      <c r="E391" s="7" t="s">
        <v>939</v>
      </c>
      <c r="F391" s="7">
        <v>79.0</v>
      </c>
      <c r="G391" s="7">
        <v>1.0</v>
      </c>
      <c r="H391" s="17"/>
      <c r="I391" s="7">
        <v>4.0</v>
      </c>
      <c r="J391" s="7">
        <v>3.0</v>
      </c>
    </row>
    <row r="392">
      <c r="A392" s="7" t="s">
        <v>26</v>
      </c>
      <c r="B392" s="7" t="s">
        <v>622</v>
      </c>
      <c r="C392" s="105" t="s">
        <v>630</v>
      </c>
      <c r="D392" s="7" t="s">
        <v>849</v>
      </c>
      <c r="E392" s="7" t="s">
        <v>939</v>
      </c>
      <c r="F392" s="7">
        <v>79.0</v>
      </c>
      <c r="G392" s="7">
        <v>1.0</v>
      </c>
      <c r="H392" s="17"/>
      <c r="I392" s="7">
        <v>4.0</v>
      </c>
      <c r="J392" s="7">
        <v>3.0</v>
      </c>
    </row>
    <row r="393">
      <c r="A393" s="7" t="s">
        <v>26</v>
      </c>
      <c r="B393" s="7" t="s">
        <v>622</v>
      </c>
      <c r="C393" s="7" t="s">
        <v>636</v>
      </c>
      <c r="D393" s="7" t="s">
        <v>900</v>
      </c>
      <c r="E393" s="7" t="s">
        <v>938</v>
      </c>
      <c r="F393" s="7">
        <v>100.0</v>
      </c>
      <c r="G393" s="7">
        <v>1.0</v>
      </c>
      <c r="H393" s="17"/>
      <c r="I393" s="7">
        <v>0.0</v>
      </c>
      <c r="J393" s="7">
        <v>1.0</v>
      </c>
    </row>
    <row r="394">
      <c r="A394" s="7" t="s">
        <v>26</v>
      </c>
      <c r="B394" s="7" t="s">
        <v>622</v>
      </c>
      <c r="C394" s="7" t="s">
        <v>636</v>
      </c>
      <c r="D394" s="7" t="s">
        <v>900</v>
      </c>
      <c r="E394" s="7" t="s">
        <v>938</v>
      </c>
      <c r="F394" s="7">
        <v>100.0</v>
      </c>
      <c r="G394" s="7">
        <v>1.0</v>
      </c>
      <c r="H394" s="17"/>
      <c r="I394" s="7">
        <v>0.0</v>
      </c>
      <c r="J394" s="7">
        <v>1.0</v>
      </c>
    </row>
    <row r="395">
      <c r="A395" s="7" t="s">
        <v>26</v>
      </c>
      <c r="B395" s="7" t="s">
        <v>622</v>
      </c>
      <c r="C395" s="105" t="s">
        <v>630</v>
      </c>
      <c r="D395" s="7" t="s">
        <v>847</v>
      </c>
      <c r="E395" s="7" t="s">
        <v>937</v>
      </c>
      <c r="F395" s="7">
        <v>79.0</v>
      </c>
      <c r="G395" s="7">
        <v>1.0</v>
      </c>
      <c r="H395" s="17"/>
      <c r="I395" s="7">
        <v>4.0</v>
      </c>
      <c r="J395" s="7">
        <v>3.0</v>
      </c>
    </row>
    <row r="396">
      <c r="A396" s="7" t="s">
        <v>26</v>
      </c>
      <c r="B396" s="7" t="s">
        <v>622</v>
      </c>
      <c r="C396" s="105" t="s">
        <v>630</v>
      </c>
      <c r="D396" s="7" t="s">
        <v>847</v>
      </c>
      <c r="E396" s="7" t="s">
        <v>937</v>
      </c>
      <c r="F396" s="7">
        <v>79.0</v>
      </c>
      <c r="G396" s="7">
        <v>1.0</v>
      </c>
      <c r="H396" s="17"/>
      <c r="I396" s="7">
        <v>4.0</v>
      </c>
      <c r="J396" s="7">
        <v>3.0</v>
      </c>
    </row>
    <row r="397">
      <c r="A397" s="7" t="s">
        <v>26</v>
      </c>
      <c r="B397" s="7" t="s">
        <v>622</v>
      </c>
      <c r="C397" s="7" t="s">
        <v>636</v>
      </c>
      <c r="D397" s="7" t="s">
        <v>897</v>
      </c>
      <c r="E397" s="7" t="s">
        <v>936</v>
      </c>
      <c r="F397" s="7">
        <v>100.0</v>
      </c>
      <c r="G397" s="7">
        <v>1.0</v>
      </c>
      <c r="H397" s="17"/>
      <c r="I397" s="7">
        <v>0.0</v>
      </c>
      <c r="J397" s="7">
        <v>1.0</v>
      </c>
    </row>
    <row r="398">
      <c r="A398" s="7" t="s">
        <v>26</v>
      </c>
      <c r="B398" s="7" t="s">
        <v>622</v>
      </c>
      <c r="C398" s="7" t="s">
        <v>636</v>
      </c>
      <c r="D398" s="7" t="s">
        <v>897</v>
      </c>
      <c r="E398" s="7" t="s">
        <v>936</v>
      </c>
      <c r="F398" s="7">
        <v>100.0</v>
      </c>
      <c r="G398" s="7">
        <v>1.0</v>
      </c>
      <c r="H398" s="17"/>
      <c r="I398" s="7">
        <v>0.0</v>
      </c>
      <c r="J398" s="7">
        <v>1.0</v>
      </c>
    </row>
    <row r="399">
      <c r="A399" s="7" t="s">
        <v>26</v>
      </c>
      <c r="B399" s="7" t="s">
        <v>622</v>
      </c>
      <c r="C399" s="105" t="s">
        <v>630</v>
      </c>
      <c r="D399" s="7" t="s">
        <v>851</v>
      </c>
      <c r="E399" s="7" t="s">
        <v>935</v>
      </c>
      <c r="F399" s="7">
        <v>79.0</v>
      </c>
      <c r="G399" s="7">
        <v>1.0</v>
      </c>
      <c r="H399" s="17"/>
      <c r="I399" s="7">
        <v>4.0</v>
      </c>
      <c r="J399" s="7">
        <v>3.0</v>
      </c>
    </row>
    <row r="400">
      <c r="A400" s="7" t="s">
        <v>26</v>
      </c>
      <c r="B400" s="7" t="s">
        <v>622</v>
      </c>
      <c r="C400" s="105" t="s">
        <v>630</v>
      </c>
      <c r="D400" s="7" t="s">
        <v>851</v>
      </c>
      <c r="E400" s="7" t="s">
        <v>935</v>
      </c>
      <c r="F400" s="7">
        <v>79.0</v>
      </c>
      <c r="G400" s="7">
        <v>1.0</v>
      </c>
      <c r="H400" s="17"/>
      <c r="I400" s="7">
        <v>4.0</v>
      </c>
      <c r="J400" s="7">
        <v>3.0</v>
      </c>
    </row>
    <row r="401">
      <c r="A401" s="7" t="s">
        <v>26</v>
      </c>
      <c r="B401" s="7" t="s">
        <v>622</v>
      </c>
      <c r="C401" s="7" t="s">
        <v>628</v>
      </c>
      <c r="D401" s="7" t="s">
        <v>230</v>
      </c>
      <c r="E401" s="7" t="s">
        <v>233</v>
      </c>
      <c r="F401" s="7">
        <v>100.0</v>
      </c>
      <c r="G401" s="7">
        <v>1.0</v>
      </c>
      <c r="H401" s="17"/>
      <c r="I401" s="7">
        <v>0.0</v>
      </c>
      <c r="J401" s="7">
        <v>1.0</v>
      </c>
    </row>
    <row r="402">
      <c r="A402" s="7" t="s">
        <v>26</v>
      </c>
      <c r="B402" s="7" t="s">
        <v>622</v>
      </c>
      <c r="C402" s="7" t="s">
        <v>628</v>
      </c>
      <c r="D402" s="7" t="s">
        <v>230</v>
      </c>
      <c r="E402" s="7" t="s">
        <v>233</v>
      </c>
      <c r="F402" s="7">
        <v>100.0</v>
      </c>
      <c r="G402" s="7">
        <v>1.0</v>
      </c>
      <c r="H402" s="17"/>
      <c r="I402" s="7">
        <v>0.0</v>
      </c>
      <c r="J402" s="7">
        <v>1.0</v>
      </c>
    </row>
    <row r="403">
      <c r="A403" s="7" t="s">
        <v>26</v>
      </c>
      <c r="B403" s="7" t="s">
        <v>622</v>
      </c>
      <c r="C403" s="7" t="s">
        <v>628</v>
      </c>
      <c r="D403" s="7" t="s">
        <v>230</v>
      </c>
      <c r="E403" s="7" t="s">
        <v>231</v>
      </c>
      <c r="F403" s="7">
        <v>82.0</v>
      </c>
      <c r="G403" s="7">
        <v>1.0</v>
      </c>
      <c r="H403" s="17"/>
      <c r="I403" s="7">
        <v>4.0</v>
      </c>
      <c r="J403" s="7">
        <v>2.0</v>
      </c>
    </row>
    <row r="404">
      <c r="A404" s="7" t="s">
        <v>26</v>
      </c>
      <c r="B404" s="7" t="s">
        <v>622</v>
      </c>
      <c r="C404" s="7" t="s">
        <v>628</v>
      </c>
      <c r="D404" s="7" t="s">
        <v>230</v>
      </c>
      <c r="E404" s="7" t="s">
        <v>231</v>
      </c>
      <c r="F404" s="7">
        <v>82.0</v>
      </c>
      <c r="G404" s="7">
        <v>1.0</v>
      </c>
      <c r="H404" s="17"/>
      <c r="I404" s="7">
        <v>4.0</v>
      </c>
      <c r="J404" s="7">
        <v>2.0</v>
      </c>
    </row>
    <row r="405">
      <c r="A405" s="7" t="s">
        <v>26</v>
      </c>
      <c r="B405" s="7" t="s">
        <v>622</v>
      </c>
      <c r="C405" s="7" t="s">
        <v>628</v>
      </c>
      <c r="D405" s="7" t="s">
        <v>145</v>
      </c>
      <c r="E405" s="7" t="s">
        <v>229</v>
      </c>
      <c r="F405" s="7">
        <v>94.0</v>
      </c>
      <c r="G405" s="7">
        <v>1.0</v>
      </c>
      <c r="H405" s="17"/>
      <c r="I405" s="7">
        <v>2.0</v>
      </c>
      <c r="J405" s="7">
        <v>1.0</v>
      </c>
    </row>
    <row r="406">
      <c r="A406" s="7" t="s">
        <v>26</v>
      </c>
      <c r="B406" s="7" t="s">
        <v>622</v>
      </c>
      <c r="C406" s="7" t="s">
        <v>628</v>
      </c>
      <c r="D406" s="7" t="s">
        <v>145</v>
      </c>
      <c r="E406" s="7" t="s">
        <v>229</v>
      </c>
      <c r="F406" s="7">
        <v>94.0</v>
      </c>
      <c r="G406" s="7">
        <v>1.0</v>
      </c>
      <c r="H406" s="17"/>
      <c r="I406" s="7">
        <v>2.0</v>
      </c>
      <c r="J406" s="7">
        <v>1.0</v>
      </c>
    </row>
    <row r="407">
      <c r="A407" s="7" t="s">
        <v>26</v>
      </c>
      <c r="B407" s="7" t="s">
        <v>622</v>
      </c>
      <c r="C407" s="7" t="s">
        <v>628</v>
      </c>
      <c r="D407" s="7" t="s">
        <v>110</v>
      </c>
      <c r="E407" s="7" t="s">
        <v>189</v>
      </c>
      <c r="F407" s="7">
        <v>100.0</v>
      </c>
      <c r="G407" s="7">
        <v>1.0</v>
      </c>
      <c r="H407" s="17"/>
      <c r="I407" s="7">
        <v>1.0</v>
      </c>
      <c r="J407" s="7">
        <v>0.0</v>
      </c>
    </row>
    <row r="408">
      <c r="A408" s="7" t="s">
        <v>26</v>
      </c>
      <c r="B408" s="7" t="s">
        <v>622</v>
      </c>
      <c r="C408" s="7" t="s">
        <v>628</v>
      </c>
      <c r="D408" s="7" t="s">
        <v>110</v>
      </c>
      <c r="E408" s="7" t="s">
        <v>189</v>
      </c>
      <c r="F408" s="7">
        <v>100.0</v>
      </c>
      <c r="G408" s="7">
        <v>1.0</v>
      </c>
      <c r="H408" s="17"/>
      <c r="I408" s="7">
        <v>1.0</v>
      </c>
      <c r="J408" s="7">
        <v>0.0</v>
      </c>
    </row>
    <row r="409">
      <c r="A409" s="7" t="s">
        <v>26</v>
      </c>
      <c r="B409" s="7" t="s">
        <v>622</v>
      </c>
      <c r="C409" s="7" t="s">
        <v>628</v>
      </c>
      <c r="D409" s="7" t="s">
        <v>184</v>
      </c>
      <c r="E409" s="7" t="s">
        <v>185</v>
      </c>
      <c r="F409" s="7">
        <v>75.0</v>
      </c>
      <c r="G409" s="7">
        <v>1.0</v>
      </c>
      <c r="H409" s="17"/>
      <c r="I409" s="7">
        <v>9.0</v>
      </c>
      <c r="J409" s="7">
        <v>3.0</v>
      </c>
    </row>
    <row r="410">
      <c r="A410" s="7" t="s">
        <v>26</v>
      </c>
      <c r="B410" s="7" t="s">
        <v>622</v>
      </c>
      <c r="C410" s="7" t="s">
        <v>628</v>
      </c>
      <c r="D410" s="7" t="s">
        <v>184</v>
      </c>
      <c r="E410" s="7" t="s">
        <v>185</v>
      </c>
      <c r="F410" s="7">
        <v>75.0</v>
      </c>
      <c r="G410" s="7">
        <v>1.0</v>
      </c>
      <c r="H410" s="17"/>
      <c r="I410" s="7">
        <v>9.0</v>
      </c>
      <c r="J410" s="7">
        <v>3.0</v>
      </c>
    </row>
    <row r="411">
      <c r="A411" s="7" t="s">
        <v>26</v>
      </c>
      <c r="B411" s="7" t="s">
        <v>622</v>
      </c>
      <c r="C411" s="7" t="s">
        <v>816</v>
      </c>
      <c r="D411" s="7" t="s">
        <v>817</v>
      </c>
      <c r="E411" s="7" t="s">
        <v>933</v>
      </c>
      <c r="F411" s="7">
        <v>100.0</v>
      </c>
      <c r="G411" s="7">
        <v>1.0</v>
      </c>
      <c r="H411" s="17"/>
      <c r="I411" s="7">
        <v>1.0</v>
      </c>
      <c r="J411" s="7">
        <v>1.0</v>
      </c>
    </row>
    <row r="412">
      <c r="A412" s="7" t="s">
        <v>26</v>
      </c>
      <c r="B412" s="7" t="s">
        <v>622</v>
      </c>
      <c r="C412" s="7" t="s">
        <v>816</v>
      </c>
      <c r="D412" s="7" t="s">
        <v>817</v>
      </c>
      <c r="E412" s="7" t="s">
        <v>933</v>
      </c>
      <c r="F412" s="7">
        <v>100.0</v>
      </c>
      <c r="G412" s="7">
        <v>1.0</v>
      </c>
      <c r="H412" s="17"/>
      <c r="I412" s="7">
        <v>1.0</v>
      </c>
      <c r="J412" s="7">
        <v>1.0</v>
      </c>
    </row>
    <row r="413">
      <c r="A413" s="7" t="s">
        <v>26</v>
      </c>
      <c r="B413" s="7" t="s">
        <v>622</v>
      </c>
      <c r="C413" s="105" t="s">
        <v>630</v>
      </c>
      <c r="D413" s="7" t="s">
        <v>645</v>
      </c>
      <c r="E413" s="7" t="s">
        <v>672</v>
      </c>
      <c r="F413" s="7">
        <v>98.0</v>
      </c>
      <c r="G413" s="7">
        <v>1.0</v>
      </c>
      <c r="H413" s="17"/>
      <c r="I413" s="7">
        <v>1.0</v>
      </c>
      <c r="J413" s="7">
        <v>1.0</v>
      </c>
    </row>
    <row r="414">
      <c r="A414" s="7" t="s">
        <v>26</v>
      </c>
      <c r="B414" s="7" t="s">
        <v>622</v>
      </c>
      <c r="C414" s="105" t="s">
        <v>630</v>
      </c>
      <c r="D414" s="7" t="s">
        <v>645</v>
      </c>
      <c r="E414" s="7" t="s">
        <v>672</v>
      </c>
      <c r="F414" s="7">
        <v>87.0</v>
      </c>
      <c r="G414" s="7">
        <v>1.0</v>
      </c>
      <c r="H414" s="17"/>
      <c r="I414" s="7">
        <v>2.0</v>
      </c>
      <c r="J414" s="7">
        <v>2.0</v>
      </c>
    </row>
    <row r="415">
      <c r="A415" s="7" t="s">
        <v>26</v>
      </c>
      <c r="B415" s="7" t="s">
        <v>622</v>
      </c>
      <c r="C415" s="105" t="s">
        <v>630</v>
      </c>
      <c r="D415" s="7" t="s">
        <v>645</v>
      </c>
      <c r="E415" s="7" t="s">
        <v>931</v>
      </c>
      <c r="F415" s="7">
        <v>90.0</v>
      </c>
      <c r="G415" s="7">
        <v>1.0</v>
      </c>
      <c r="H415" s="17"/>
      <c r="I415" s="7">
        <v>4.0</v>
      </c>
      <c r="J415" s="7">
        <v>1.0</v>
      </c>
    </row>
    <row r="416">
      <c r="A416" s="7" t="s">
        <v>26</v>
      </c>
      <c r="B416" s="7" t="s">
        <v>622</v>
      </c>
      <c r="C416" s="7" t="s">
        <v>636</v>
      </c>
      <c r="D416" s="7" t="s">
        <v>906</v>
      </c>
      <c r="E416" s="7" t="s">
        <v>930</v>
      </c>
      <c r="F416" s="7">
        <v>95.0</v>
      </c>
      <c r="G416" s="7">
        <v>1.0</v>
      </c>
      <c r="H416" s="17"/>
      <c r="I416" s="7">
        <v>0.0</v>
      </c>
      <c r="J416" s="7">
        <v>1.0</v>
      </c>
    </row>
    <row r="417">
      <c r="A417" s="7" t="s">
        <v>26</v>
      </c>
      <c r="B417" s="7" t="s">
        <v>622</v>
      </c>
      <c r="C417" s="7" t="s">
        <v>636</v>
      </c>
      <c r="D417" s="7" t="s">
        <v>906</v>
      </c>
      <c r="E417" s="7" t="s">
        <v>930</v>
      </c>
      <c r="F417" s="7">
        <v>95.0</v>
      </c>
      <c r="G417" s="7">
        <v>1.0</v>
      </c>
      <c r="H417" s="17"/>
      <c r="I417" s="7">
        <v>0.0</v>
      </c>
      <c r="J417" s="7">
        <v>1.0</v>
      </c>
    </row>
    <row r="418">
      <c r="A418" s="7" t="s">
        <v>26</v>
      </c>
      <c r="B418" s="7" t="s">
        <v>622</v>
      </c>
      <c r="C418" s="7" t="s">
        <v>636</v>
      </c>
      <c r="D418" s="7" t="s">
        <v>906</v>
      </c>
      <c r="E418" s="7" t="s">
        <v>929</v>
      </c>
      <c r="F418" s="7">
        <v>98.0</v>
      </c>
      <c r="G418" s="7">
        <v>1.0</v>
      </c>
      <c r="H418" s="17"/>
      <c r="I418" s="7">
        <v>0.0</v>
      </c>
      <c r="J418" s="7">
        <v>1.0</v>
      </c>
    </row>
    <row r="419">
      <c r="A419" s="7" t="s">
        <v>26</v>
      </c>
      <c r="B419" s="7" t="s">
        <v>622</v>
      </c>
      <c r="C419" s="7" t="s">
        <v>636</v>
      </c>
      <c r="D419" s="7" t="s">
        <v>906</v>
      </c>
      <c r="E419" s="7" t="s">
        <v>929</v>
      </c>
      <c r="F419" s="7">
        <v>98.0</v>
      </c>
      <c r="G419" s="7">
        <v>1.0</v>
      </c>
      <c r="H419" s="17"/>
      <c r="I419" s="7">
        <v>0.0</v>
      </c>
      <c r="J419" s="7">
        <v>1.0</v>
      </c>
    </row>
    <row r="420">
      <c r="A420" s="7" t="s">
        <v>26</v>
      </c>
      <c r="B420" s="7" t="s">
        <v>622</v>
      </c>
      <c r="C420" s="7" t="s">
        <v>624</v>
      </c>
      <c r="D420" s="7" t="s">
        <v>625</v>
      </c>
      <c r="E420" s="7" t="s">
        <v>670</v>
      </c>
      <c r="F420" s="7">
        <v>100.0</v>
      </c>
      <c r="G420" s="7">
        <v>1.0</v>
      </c>
      <c r="H420" s="17"/>
      <c r="I420" s="7">
        <v>1.0</v>
      </c>
      <c r="J420" s="7">
        <v>1.0</v>
      </c>
    </row>
    <row r="421">
      <c r="A421" s="7" t="s">
        <v>26</v>
      </c>
      <c r="B421" s="7" t="s">
        <v>622</v>
      </c>
      <c r="C421" s="7" t="s">
        <v>624</v>
      </c>
      <c r="D421" s="7" t="s">
        <v>625</v>
      </c>
      <c r="E421" s="7" t="s">
        <v>670</v>
      </c>
      <c r="F421" s="7">
        <v>100.0</v>
      </c>
      <c r="G421" s="7">
        <v>1.0</v>
      </c>
      <c r="H421" s="17"/>
      <c r="I421" s="7">
        <v>1.0</v>
      </c>
      <c r="J421" s="7">
        <v>1.0</v>
      </c>
    </row>
    <row r="422">
      <c r="A422" s="7" t="s">
        <v>26</v>
      </c>
      <c r="B422" s="7" t="s">
        <v>622</v>
      </c>
      <c r="C422" s="7" t="s">
        <v>624</v>
      </c>
      <c r="D422" s="7" t="s">
        <v>625</v>
      </c>
      <c r="E422" s="7" t="s">
        <v>670</v>
      </c>
      <c r="F422" s="7">
        <v>90.0</v>
      </c>
      <c r="G422" s="7">
        <v>1.0</v>
      </c>
      <c r="H422" s="17"/>
      <c r="I422" s="7">
        <v>4.0</v>
      </c>
      <c r="J422" s="7">
        <v>1.0</v>
      </c>
    </row>
    <row r="423">
      <c r="A423" s="7" t="s">
        <v>26</v>
      </c>
      <c r="B423" s="7" t="s">
        <v>622</v>
      </c>
      <c r="C423" s="7" t="s">
        <v>636</v>
      </c>
      <c r="D423" s="7" t="s">
        <v>906</v>
      </c>
      <c r="E423" s="7" t="s">
        <v>928</v>
      </c>
      <c r="F423" s="7">
        <v>74.0</v>
      </c>
      <c r="G423" s="7">
        <v>1.0</v>
      </c>
      <c r="H423" s="17"/>
      <c r="I423" s="7">
        <v>0.0</v>
      </c>
      <c r="J423" s="7">
        <v>5.0</v>
      </c>
    </row>
    <row r="424">
      <c r="A424" s="7" t="s">
        <v>26</v>
      </c>
      <c r="B424" s="7" t="s">
        <v>622</v>
      </c>
      <c r="C424" s="7" t="s">
        <v>636</v>
      </c>
      <c r="D424" s="7" t="s">
        <v>906</v>
      </c>
      <c r="E424" s="7" t="s">
        <v>928</v>
      </c>
      <c r="F424" s="7">
        <v>74.0</v>
      </c>
      <c r="G424" s="7">
        <v>1.0</v>
      </c>
      <c r="H424" s="17"/>
      <c r="I424" s="7">
        <v>0.0</v>
      </c>
      <c r="J424" s="7">
        <v>5.0</v>
      </c>
    </row>
    <row r="425">
      <c r="A425" s="7" t="s">
        <v>26</v>
      </c>
      <c r="B425" s="7" t="s">
        <v>622</v>
      </c>
      <c r="C425" s="7" t="s">
        <v>636</v>
      </c>
      <c r="D425" s="7" t="s">
        <v>637</v>
      </c>
      <c r="E425" s="7" t="s">
        <v>668</v>
      </c>
      <c r="F425" s="7">
        <v>82.0</v>
      </c>
      <c r="G425" s="7">
        <v>1.0</v>
      </c>
      <c r="H425" s="17"/>
      <c r="I425" s="7">
        <v>0.0</v>
      </c>
      <c r="J425" s="7">
        <v>3.0</v>
      </c>
    </row>
    <row r="426">
      <c r="A426" s="7" t="s">
        <v>26</v>
      </c>
      <c r="B426" s="7" t="s">
        <v>622</v>
      </c>
      <c r="C426" s="7" t="s">
        <v>636</v>
      </c>
      <c r="D426" s="7" t="s">
        <v>637</v>
      </c>
      <c r="E426" s="7" t="s">
        <v>668</v>
      </c>
      <c r="F426" s="7">
        <v>82.0</v>
      </c>
      <c r="G426" s="7">
        <v>1.0</v>
      </c>
      <c r="H426" s="17"/>
      <c r="I426" s="7">
        <v>0.0</v>
      </c>
      <c r="J426" s="7">
        <v>3.0</v>
      </c>
    </row>
    <row r="427">
      <c r="A427" s="7" t="s">
        <v>26</v>
      </c>
      <c r="B427" s="7" t="s">
        <v>622</v>
      </c>
      <c r="C427" s="105" t="s">
        <v>630</v>
      </c>
      <c r="D427" s="7" t="s">
        <v>663</v>
      </c>
      <c r="E427" s="7" t="s">
        <v>664</v>
      </c>
      <c r="F427" s="7">
        <v>76.0</v>
      </c>
      <c r="G427" s="7">
        <v>1.0</v>
      </c>
      <c r="H427" s="17"/>
      <c r="I427" s="7">
        <v>5.0</v>
      </c>
      <c r="J427" s="7">
        <v>4.0</v>
      </c>
    </row>
    <row r="428">
      <c r="A428" s="7" t="s">
        <v>26</v>
      </c>
      <c r="B428" s="7" t="s">
        <v>622</v>
      </c>
      <c r="C428" s="105" t="s">
        <v>630</v>
      </c>
      <c r="D428" s="7" t="s">
        <v>663</v>
      </c>
      <c r="E428" s="7" t="s">
        <v>664</v>
      </c>
      <c r="F428" s="7">
        <v>82.0</v>
      </c>
      <c r="G428" s="7">
        <v>1.0</v>
      </c>
      <c r="H428" s="17"/>
      <c r="I428" s="7">
        <v>4.0</v>
      </c>
      <c r="J428" s="7">
        <v>2.0</v>
      </c>
    </row>
    <row r="429">
      <c r="A429" s="7" t="s">
        <v>26</v>
      </c>
      <c r="B429" s="7" t="s">
        <v>622</v>
      </c>
      <c r="C429" s="105" t="s">
        <v>630</v>
      </c>
      <c r="D429" s="7" t="s">
        <v>663</v>
      </c>
      <c r="E429" s="7" t="s">
        <v>664</v>
      </c>
      <c r="F429" s="7">
        <v>76.0</v>
      </c>
      <c r="G429" s="7">
        <v>1.0</v>
      </c>
      <c r="H429" s="17"/>
      <c r="I429" s="7">
        <v>5.0</v>
      </c>
      <c r="J429" s="7">
        <v>4.0</v>
      </c>
    </row>
    <row r="430">
      <c r="A430" s="7" t="s">
        <v>26</v>
      </c>
      <c r="B430" s="7" t="s">
        <v>622</v>
      </c>
      <c r="C430" s="105" t="s">
        <v>630</v>
      </c>
      <c r="D430" s="7" t="s">
        <v>663</v>
      </c>
      <c r="E430" s="7" t="s">
        <v>664</v>
      </c>
      <c r="F430" s="7">
        <v>77.0</v>
      </c>
      <c r="G430" s="7">
        <v>1.0</v>
      </c>
      <c r="H430" s="17"/>
      <c r="I430" s="7">
        <v>4.0</v>
      </c>
      <c r="J430" s="7">
        <v>3.0</v>
      </c>
    </row>
    <row r="431">
      <c r="A431" s="7" t="s">
        <v>26</v>
      </c>
      <c r="B431" s="7" t="s">
        <v>622</v>
      </c>
      <c r="C431" s="7" t="s">
        <v>636</v>
      </c>
      <c r="D431" s="7" t="s">
        <v>906</v>
      </c>
      <c r="E431" s="7" t="s">
        <v>927</v>
      </c>
      <c r="F431" s="7">
        <v>95.0</v>
      </c>
      <c r="G431" s="7">
        <v>1.0</v>
      </c>
      <c r="H431" s="17"/>
      <c r="I431" s="7">
        <v>0.0</v>
      </c>
      <c r="J431" s="7">
        <v>1.0</v>
      </c>
    </row>
    <row r="432">
      <c r="A432" s="7" t="s">
        <v>26</v>
      </c>
      <c r="B432" s="7" t="s">
        <v>622</v>
      </c>
      <c r="C432" s="7" t="s">
        <v>636</v>
      </c>
      <c r="D432" s="7" t="s">
        <v>906</v>
      </c>
      <c r="E432" s="7" t="s">
        <v>927</v>
      </c>
      <c r="F432" s="7">
        <v>95.0</v>
      </c>
      <c r="G432" s="7">
        <v>1.0</v>
      </c>
      <c r="H432" s="17"/>
      <c r="I432" s="7">
        <v>0.0</v>
      </c>
      <c r="J432" s="7">
        <v>1.0</v>
      </c>
    </row>
    <row r="433">
      <c r="A433" s="7" t="s">
        <v>26</v>
      </c>
      <c r="B433" s="7" t="s">
        <v>622</v>
      </c>
      <c r="C433" s="7" t="s">
        <v>636</v>
      </c>
      <c r="D433" s="7" t="s">
        <v>906</v>
      </c>
      <c r="E433" s="7" t="s">
        <v>926</v>
      </c>
      <c r="F433" s="7">
        <v>98.0</v>
      </c>
      <c r="G433" s="7">
        <v>1.0</v>
      </c>
      <c r="H433" s="17"/>
      <c r="I433" s="7">
        <v>0.0</v>
      </c>
      <c r="J433" s="7">
        <v>1.0</v>
      </c>
    </row>
    <row r="434">
      <c r="A434" s="7" t="s">
        <v>26</v>
      </c>
      <c r="B434" s="7" t="s">
        <v>622</v>
      </c>
      <c r="C434" s="7" t="s">
        <v>636</v>
      </c>
      <c r="D434" s="7" t="s">
        <v>906</v>
      </c>
      <c r="E434" s="7" t="s">
        <v>926</v>
      </c>
      <c r="F434" s="7">
        <v>98.0</v>
      </c>
      <c r="G434" s="7">
        <v>1.0</v>
      </c>
      <c r="H434" s="17"/>
      <c r="I434" s="7">
        <v>0.0</v>
      </c>
      <c r="J434" s="7">
        <v>1.0</v>
      </c>
    </row>
    <row r="435">
      <c r="A435" s="7" t="s">
        <v>26</v>
      </c>
      <c r="B435" s="7" t="s">
        <v>622</v>
      </c>
      <c r="C435" s="7" t="s">
        <v>636</v>
      </c>
      <c r="D435" s="7" t="s">
        <v>637</v>
      </c>
      <c r="E435" s="7" t="s">
        <v>660</v>
      </c>
      <c r="F435" s="7">
        <v>95.0</v>
      </c>
      <c r="G435" s="7">
        <v>1.0</v>
      </c>
      <c r="H435" s="17"/>
      <c r="I435" s="7">
        <v>0.0</v>
      </c>
      <c r="J435" s="7">
        <v>1.0</v>
      </c>
    </row>
    <row r="436">
      <c r="A436" s="7" t="s">
        <v>26</v>
      </c>
      <c r="B436" s="7" t="s">
        <v>622</v>
      </c>
      <c r="C436" s="7" t="s">
        <v>636</v>
      </c>
      <c r="D436" s="7" t="s">
        <v>637</v>
      </c>
      <c r="E436" s="7" t="s">
        <v>660</v>
      </c>
      <c r="F436" s="7">
        <v>95.0</v>
      </c>
      <c r="G436" s="7">
        <v>1.0</v>
      </c>
      <c r="H436" s="17"/>
      <c r="I436" s="7">
        <v>0.0</v>
      </c>
      <c r="J436" s="7">
        <v>1.0</v>
      </c>
    </row>
    <row r="437">
      <c r="A437" s="7" t="s">
        <v>26</v>
      </c>
      <c r="B437" s="7" t="s">
        <v>622</v>
      </c>
      <c r="C437" s="7" t="s">
        <v>636</v>
      </c>
      <c r="D437" s="7" t="s">
        <v>637</v>
      </c>
      <c r="E437" s="7" t="s">
        <v>654</v>
      </c>
      <c r="F437" s="7">
        <v>98.0</v>
      </c>
      <c r="G437" s="7">
        <v>1.0</v>
      </c>
      <c r="H437" s="17"/>
      <c r="I437" s="7">
        <v>0.0</v>
      </c>
      <c r="J437" s="7">
        <v>1.0</v>
      </c>
    </row>
    <row r="438">
      <c r="A438" s="7" t="s">
        <v>26</v>
      </c>
      <c r="B438" s="7" t="s">
        <v>622</v>
      </c>
      <c r="C438" s="7" t="s">
        <v>636</v>
      </c>
      <c r="D438" s="7" t="s">
        <v>637</v>
      </c>
      <c r="E438" s="7" t="s">
        <v>654</v>
      </c>
      <c r="F438" s="7">
        <v>98.0</v>
      </c>
      <c r="G438" s="7">
        <v>1.0</v>
      </c>
      <c r="H438" s="17"/>
      <c r="I438" s="7">
        <v>0.0</v>
      </c>
      <c r="J438" s="7">
        <v>1.0</v>
      </c>
    </row>
    <row r="439">
      <c r="A439" s="7" t="s">
        <v>26</v>
      </c>
      <c r="B439" s="7" t="s">
        <v>622</v>
      </c>
      <c r="C439" s="7" t="s">
        <v>624</v>
      </c>
      <c r="D439" s="7" t="s">
        <v>650</v>
      </c>
      <c r="E439" s="7" t="s">
        <v>652</v>
      </c>
      <c r="F439" s="7">
        <v>89.0</v>
      </c>
      <c r="G439" s="7">
        <v>1.0</v>
      </c>
      <c r="H439" s="17"/>
      <c r="I439" s="7">
        <v>2.0</v>
      </c>
      <c r="J439" s="7">
        <v>2.0</v>
      </c>
    </row>
    <row r="440">
      <c r="A440" s="7" t="s">
        <v>26</v>
      </c>
      <c r="B440" s="7" t="s">
        <v>622</v>
      </c>
      <c r="C440" s="7" t="s">
        <v>624</v>
      </c>
      <c r="D440" s="7" t="s">
        <v>650</v>
      </c>
      <c r="E440" s="7" t="s">
        <v>652</v>
      </c>
      <c r="F440" s="7">
        <v>89.0</v>
      </c>
      <c r="G440" s="7">
        <v>1.0</v>
      </c>
      <c r="H440" s="17"/>
      <c r="I440" s="7">
        <v>2.0</v>
      </c>
      <c r="J440" s="7">
        <v>2.0</v>
      </c>
    </row>
    <row r="441">
      <c r="A441" s="7" t="s">
        <v>26</v>
      </c>
      <c r="B441" s="7" t="s">
        <v>622</v>
      </c>
      <c r="C441" s="7" t="s">
        <v>636</v>
      </c>
      <c r="D441" s="7" t="s">
        <v>897</v>
      </c>
      <c r="E441" s="7" t="s">
        <v>925</v>
      </c>
      <c r="F441" s="7">
        <v>95.0</v>
      </c>
      <c r="G441" s="7">
        <v>1.0</v>
      </c>
      <c r="H441" s="17"/>
      <c r="I441" s="7">
        <v>1.0</v>
      </c>
      <c r="J441" s="7">
        <v>1.0</v>
      </c>
    </row>
    <row r="442">
      <c r="A442" s="7" t="s">
        <v>26</v>
      </c>
      <c r="B442" s="7" t="s">
        <v>622</v>
      </c>
      <c r="C442" s="7" t="s">
        <v>636</v>
      </c>
      <c r="D442" s="7" t="s">
        <v>900</v>
      </c>
      <c r="E442" s="7" t="s">
        <v>925</v>
      </c>
      <c r="F442" s="7">
        <v>95.0</v>
      </c>
      <c r="G442" s="7">
        <v>1.0</v>
      </c>
      <c r="H442" s="17"/>
      <c r="I442" s="7">
        <v>1.0</v>
      </c>
      <c r="J442" s="7">
        <v>1.0</v>
      </c>
    </row>
    <row r="443">
      <c r="A443" s="7" t="s">
        <v>26</v>
      </c>
      <c r="B443" s="7" t="s">
        <v>622</v>
      </c>
      <c r="C443" s="7" t="s">
        <v>636</v>
      </c>
      <c r="D443" s="7" t="s">
        <v>901</v>
      </c>
      <c r="E443" s="7" t="s">
        <v>925</v>
      </c>
      <c r="F443" s="7">
        <v>95.0</v>
      </c>
      <c r="G443" s="7">
        <v>1.0</v>
      </c>
      <c r="H443" s="17"/>
      <c r="I443" s="7">
        <v>1.0</v>
      </c>
      <c r="J443" s="7">
        <v>1.0</v>
      </c>
    </row>
    <row r="444">
      <c r="A444" s="7" t="s">
        <v>26</v>
      </c>
      <c r="B444" s="7" t="s">
        <v>622</v>
      </c>
      <c r="C444" s="7" t="s">
        <v>636</v>
      </c>
      <c r="D444" s="7" t="s">
        <v>897</v>
      </c>
      <c r="E444" s="7" t="s">
        <v>925</v>
      </c>
      <c r="F444" s="7">
        <v>95.0</v>
      </c>
      <c r="G444" s="7">
        <v>1.0</v>
      </c>
      <c r="H444" s="17"/>
      <c r="I444" s="7">
        <v>1.0</v>
      </c>
      <c r="J444" s="7">
        <v>1.0</v>
      </c>
    </row>
    <row r="445">
      <c r="A445" s="7" t="s">
        <v>26</v>
      </c>
      <c r="B445" s="7" t="s">
        <v>622</v>
      </c>
      <c r="C445" s="7" t="s">
        <v>636</v>
      </c>
      <c r="D445" s="7" t="s">
        <v>900</v>
      </c>
      <c r="E445" s="7" t="s">
        <v>925</v>
      </c>
      <c r="F445" s="7">
        <v>95.0</v>
      </c>
      <c r="G445" s="7">
        <v>1.0</v>
      </c>
      <c r="H445" s="17"/>
      <c r="I445" s="7">
        <v>1.0</v>
      </c>
      <c r="J445" s="7">
        <v>1.0</v>
      </c>
    </row>
    <row r="446">
      <c r="A446" s="7" t="s">
        <v>26</v>
      </c>
      <c r="B446" s="7" t="s">
        <v>622</v>
      </c>
      <c r="C446" s="7" t="s">
        <v>636</v>
      </c>
      <c r="D446" s="7" t="s">
        <v>901</v>
      </c>
      <c r="E446" s="7" t="s">
        <v>925</v>
      </c>
      <c r="F446" s="7">
        <v>95.0</v>
      </c>
      <c r="G446" s="7">
        <v>1.0</v>
      </c>
      <c r="H446" s="17"/>
      <c r="I446" s="7">
        <v>1.0</v>
      </c>
      <c r="J446" s="7">
        <v>1.0</v>
      </c>
    </row>
    <row r="447">
      <c r="A447" s="7" t="s">
        <v>26</v>
      </c>
      <c r="B447" s="7" t="s">
        <v>622</v>
      </c>
      <c r="C447" s="7" t="s">
        <v>636</v>
      </c>
      <c r="D447" s="7" t="s">
        <v>897</v>
      </c>
      <c r="E447" s="7" t="s">
        <v>924</v>
      </c>
      <c r="F447" s="7">
        <v>98.0</v>
      </c>
      <c r="G447" s="7">
        <v>1.0</v>
      </c>
      <c r="H447" s="17"/>
      <c r="I447" s="7">
        <v>1.0</v>
      </c>
      <c r="J447" s="7">
        <v>1.0</v>
      </c>
    </row>
    <row r="448">
      <c r="A448" s="7" t="s">
        <v>26</v>
      </c>
      <c r="B448" s="7" t="s">
        <v>622</v>
      </c>
      <c r="C448" s="7" t="s">
        <v>636</v>
      </c>
      <c r="D448" s="7" t="s">
        <v>900</v>
      </c>
      <c r="E448" s="7" t="s">
        <v>924</v>
      </c>
      <c r="F448" s="7">
        <v>98.0</v>
      </c>
      <c r="G448" s="7">
        <v>1.0</v>
      </c>
      <c r="H448" s="17"/>
      <c r="I448" s="7">
        <v>1.0</v>
      </c>
      <c r="J448" s="7">
        <v>1.0</v>
      </c>
    </row>
    <row r="449">
      <c r="A449" s="7" t="s">
        <v>26</v>
      </c>
      <c r="B449" s="7" t="s">
        <v>622</v>
      </c>
      <c r="C449" s="7" t="s">
        <v>636</v>
      </c>
      <c r="D449" s="7" t="s">
        <v>901</v>
      </c>
      <c r="E449" s="7" t="s">
        <v>924</v>
      </c>
      <c r="F449" s="7">
        <v>98.0</v>
      </c>
      <c r="G449" s="7">
        <v>1.0</v>
      </c>
      <c r="H449" s="17"/>
      <c r="I449" s="7">
        <v>1.0</v>
      </c>
      <c r="J449" s="7">
        <v>1.0</v>
      </c>
    </row>
    <row r="450">
      <c r="A450" s="7" t="s">
        <v>26</v>
      </c>
      <c r="B450" s="7" t="s">
        <v>622</v>
      </c>
      <c r="C450" s="7" t="s">
        <v>636</v>
      </c>
      <c r="D450" s="7" t="s">
        <v>897</v>
      </c>
      <c r="E450" s="7" t="s">
        <v>924</v>
      </c>
      <c r="F450" s="7">
        <v>98.0</v>
      </c>
      <c r="G450" s="7">
        <v>1.0</v>
      </c>
      <c r="H450" s="17"/>
      <c r="I450" s="7">
        <v>1.0</v>
      </c>
      <c r="J450" s="7">
        <v>1.0</v>
      </c>
    </row>
    <row r="451">
      <c r="A451" s="7" t="s">
        <v>26</v>
      </c>
      <c r="B451" s="7" t="s">
        <v>622</v>
      </c>
      <c r="C451" s="7" t="s">
        <v>636</v>
      </c>
      <c r="D451" s="7" t="s">
        <v>900</v>
      </c>
      <c r="E451" s="7" t="s">
        <v>924</v>
      </c>
      <c r="F451" s="7">
        <v>98.0</v>
      </c>
      <c r="G451" s="7">
        <v>1.0</v>
      </c>
      <c r="H451" s="17"/>
      <c r="I451" s="7">
        <v>1.0</v>
      </c>
      <c r="J451" s="7">
        <v>1.0</v>
      </c>
    </row>
    <row r="452">
      <c r="A452" s="7" t="s">
        <v>26</v>
      </c>
      <c r="B452" s="7" t="s">
        <v>622</v>
      </c>
      <c r="C452" s="7" t="s">
        <v>636</v>
      </c>
      <c r="D452" s="7" t="s">
        <v>901</v>
      </c>
      <c r="E452" s="7" t="s">
        <v>924</v>
      </c>
      <c r="F452" s="7">
        <v>98.0</v>
      </c>
      <c r="G452" s="7">
        <v>1.0</v>
      </c>
      <c r="H452" s="17"/>
      <c r="I452" s="7">
        <v>1.0</v>
      </c>
      <c r="J452" s="7">
        <v>1.0</v>
      </c>
    </row>
    <row r="453">
      <c r="A453" s="7" t="s">
        <v>26</v>
      </c>
      <c r="B453" s="7" t="s">
        <v>622</v>
      </c>
      <c r="C453" s="7" t="s">
        <v>624</v>
      </c>
      <c r="D453" s="7" t="s">
        <v>650</v>
      </c>
      <c r="E453" s="7" t="s">
        <v>651</v>
      </c>
      <c r="F453" s="7">
        <v>100.0</v>
      </c>
      <c r="G453" s="7">
        <v>1.0</v>
      </c>
      <c r="H453" s="17"/>
      <c r="I453" s="7">
        <v>1.0</v>
      </c>
      <c r="J453" s="7">
        <v>1.0</v>
      </c>
    </row>
    <row r="454">
      <c r="A454" s="7" t="s">
        <v>26</v>
      </c>
      <c r="B454" s="7" t="s">
        <v>622</v>
      </c>
      <c r="C454" s="7" t="s">
        <v>624</v>
      </c>
      <c r="D454" s="7" t="s">
        <v>650</v>
      </c>
      <c r="E454" s="7" t="s">
        <v>651</v>
      </c>
      <c r="F454" s="7">
        <v>100.0</v>
      </c>
      <c r="G454" s="7">
        <v>1.0</v>
      </c>
      <c r="H454" s="17"/>
      <c r="I454" s="7">
        <v>1.0</v>
      </c>
      <c r="J454" s="7">
        <v>1.0</v>
      </c>
    </row>
    <row r="455">
      <c r="A455" s="7" t="s">
        <v>26</v>
      </c>
      <c r="B455" s="7" t="s">
        <v>622</v>
      </c>
      <c r="C455" s="7" t="s">
        <v>636</v>
      </c>
      <c r="D455" s="7" t="s">
        <v>900</v>
      </c>
      <c r="E455" s="7" t="s">
        <v>1016</v>
      </c>
      <c r="F455" s="7">
        <v>95.0</v>
      </c>
      <c r="G455" s="7">
        <v>1.0</v>
      </c>
      <c r="H455" s="17"/>
      <c r="I455" s="7">
        <v>2.0</v>
      </c>
      <c r="J455" s="7">
        <v>1.0</v>
      </c>
    </row>
    <row r="456">
      <c r="A456" s="7" t="s">
        <v>26</v>
      </c>
      <c r="B456" s="7" t="s">
        <v>622</v>
      </c>
      <c r="C456" s="7" t="s">
        <v>636</v>
      </c>
      <c r="D456" s="7" t="s">
        <v>900</v>
      </c>
      <c r="E456" s="7" t="s">
        <v>1016</v>
      </c>
      <c r="F456" s="7">
        <v>95.0</v>
      </c>
      <c r="G456" s="7">
        <v>1.0</v>
      </c>
      <c r="H456" s="17"/>
      <c r="I456" s="7">
        <v>2.0</v>
      </c>
      <c r="J456" s="7">
        <v>1.0</v>
      </c>
    </row>
    <row r="457">
      <c r="A457" s="7" t="s">
        <v>26</v>
      </c>
      <c r="B457" s="7" t="s">
        <v>622</v>
      </c>
      <c r="C457" s="7" t="s">
        <v>636</v>
      </c>
      <c r="D457" s="7" t="s">
        <v>900</v>
      </c>
      <c r="E457" s="7" t="s">
        <v>1017</v>
      </c>
      <c r="F457" s="7">
        <v>98.0</v>
      </c>
      <c r="G457" s="7">
        <v>1.0</v>
      </c>
      <c r="H457" s="17"/>
      <c r="I457" s="7">
        <v>2.0</v>
      </c>
      <c r="J457" s="7">
        <v>1.0</v>
      </c>
    </row>
    <row r="458">
      <c r="A458" s="7" t="s">
        <v>26</v>
      </c>
      <c r="B458" s="7" t="s">
        <v>622</v>
      </c>
      <c r="C458" s="7" t="s">
        <v>636</v>
      </c>
      <c r="D458" s="7" t="s">
        <v>900</v>
      </c>
      <c r="E458" s="7" t="s">
        <v>1017</v>
      </c>
      <c r="F458" s="7">
        <v>98.0</v>
      </c>
      <c r="G458" s="7">
        <v>1.0</v>
      </c>
      <c r="H458" s="17"/>
      <c r="I458" s="7">
        <v>2.0</v>
      </c>
      <c r="J458" s="7">
        <v>1.0</v>
      </c>
    </row>
    <row r="459">
      <c r="A459" s="7" t="s">
        <v>26</v>
      </c>
      <c r="B459" s="7" t="s">
        <v>622</v>
      </c>
      <c r="C459" s="105" t="s">
        <v>630</v>
      </c>
      <c r="D459" s="7" t="s">
        <v>632</v>
      </c>
      <c r="E459" s="7" t="s">
        <v>923</v>
      </c>
      <c r="F459" s="7">
        <v>100.0</v>
      </c>
      <c r="G459" s="7">
        <v>1.0</v>
      </c>
      <c r="H459" s="17"/>
      <c r="I459" s="7">
        <v>0.0</v>
      </c>
      <c r="J459" s="7">
        <v>0.0</v>
      </c>
    </row>
    <row r="460">
      <c r="A460" s="7" t="s">
        <v>26</v>
      </c>
      <c r="B460" s="7" t="s">
        <v>622</v>
      </c>
      <c r="C460" s="105" t="s">
        <v>630</v>
      </c>
      <c r="D460" s="7" t="s">
        <v>645</v>
      </c>
      <c r="E460" s="7" t="s">
        <v>923</v>
      </c>
      <c r="F460" s="7">
        <v>91.0</v>
      </c>
      <c r="G460" s="7">
        <v>1.0</v>
      </c>
      <c r="H460" s="17"/>
      <c r="I460" s="7">
        <v>0.0</v>
      </c>
      <c r="J460" s="7">
        <v>2.0</v>
      </c>
    </row>
    <row r="461">
      <c r="A461" s="7" t="s">
        <v>26</v>
      </c>
      <c r="B461" s="7" t="s">
        <v>622</v>
      </c>
      <c r="C461" s="105" t="s">
        <v>630</v>
      </c>
      <c r="D461" s="7" t="s">
        <v>851</v>
      </c>
      <c r="E461" s="7" t="s">
        <v>923</v>
      </c>
      <c r="F461" s="7">
        <v>91.0</v>
      </c>
      <c r="G461" s="7">
        <v>1.0</v>
      </c>
      <c r="H461" s="17"/>
      <c r="I461" s="7">
        <v>0.0</v>
      </c>
      <c r="J461" s="7">
        <v>2.0</v>
      </c>
    </row>
    <row r="462">
      <c r="A462" s="7" t="s">
        <v>26</v>
      </c>
      <c r="B462" s="7" t="s">
        <v>622</v>
      </c>
      <c r="C462" s="105" t="s">
        <v>630</v>
      </c>
      <c r="D462" s="7" t="s">
        <v>847</v>
      </c>
      <c r="E462" s="7" t="s">
        <v>923</v>
      </c>
      <c r="F462" s="7">
        <v>91.0</v>
      </c>
      <c r="G462" s="7">
        <v>1.0</v>
      </c>
      <c r="H462" s="17"/>
      <c r="I462" s="7">
        <v>0.0</v>
      </c>
      <c r="J462" s="7">
        <v>2.0</v>
      </c>
    </row>
    <row r="463">
      <c r="A463" s="7" t="s">
        <v>26</v>
      </c>
      <c r="B463" s="7" t="s">
        <v>622</v>
      </c>
      <c r="C463" s="105" t="s">
        <v>630</v>
      </c>
      <c r="D463" s="7" t="s">
        <v>849</v>
      </c>
      <c r="E463" s="7" t="s">
        <v>923</v>
      </c>
      <c r="F463" s="7">
        <v>91.0</v>
      </c>
      <c r="G463" s="7">
        <v>1.0</v>
      </c>
      <c r="H463" s="17"/>
      <c r="I463" s="7">
        <v>0.0</v>
      </c>
      <c r="J463" s="7">
        <v>2.0</v>
      </c>
    </row>
    <row r="464">
      <c r="A464" s="7" t="s">
        <v>26</v>
      </c>
      <c r="B464" s="7" t="s">
        <v>622</v>
      </c>
      <c r="C464" s="105" t="s">
        <v>630</v>
      </c>
      <c r="D464" s="7" t="s">
        <v>632</v>
      </c>
      <c r="E464" s="7" t="s">
        <v>923</v>
      </c>
      <c r="F464" s="7">
        <v>100.0</v>
      </c>
      <c r="G464" s="7">
        <v>1.0</v>
      </c>
      <c r="H464" s="17"/>
      <c r="I464" s="7">
        <v>0.0</v>
      </c>
      <c r="J464" s="7">
        <v>0.0</v>
      </c>
    </row>
    <row r="465">
      <c r="A465" s="7" t="s">
        <v>26</v>
      </c>
      <c r="B465" s="7" t="s">
        <v>622</v>
      </c>
      <c r="C465" s="105" t="s">
        <v>630</v>
      </c>
      <c r="D465" s="7" t="s">
        <v>645</v>
      </c>
      <c r="E465" s="7" t="s">
        <v>923</v>
      </c>
      <c r="F465" s="7">
        <v>91.0</v>
      </c>
      <c r="G465" s="7">
        <v>1.0</v>
      </c>
      <c r="H465" s="17"/>
      <c r="I465" s="7">
        <v>0.0</v>
      </c>
      <c r="J465" s="7">
        <v>2.0</v>
      </c>
    </row>
    <row r="466">
      <c r="A466" s="7" t="s">
        <v>26</v>
      </c>
      <c r="B466" s="7" t="s">
        <v>622</v>
      </c>
      <c r="C466" s="105" t="s">
        <v>630</v>
      </c>
      <c r="D466" s="7" t="s">
        <v>851</v>
      </c>
      <c r="E466" s="7" t="s">
        <v>923</v>
      </c>
      <c r="F466" s="7">
        <v>91.0</v>
      </c>
      <c r="G466" s="7">
        <v>1.0</v>
      </c>
      <c r="H466" s="17"/>
      <c r="I466" s="7">
        <v>0.0</v>
      </c>
      <c r="J466" s="7">
        <v>2.0</v>
      </c>
    </row>
    <row r="467">
      <c r="A467" s="7" t="s">
        <v>26</v>
      </c>
      <c r="B467" s="7" t="s">
        <v>622</v>
      </c>
      <c r="C467" s="105" t="s">
        <v>630</v>
      </c>
      <c r="D467" s="7" t="s">
        <v>847</v>
      </c>
      <c r="E467" s="7" t="s">
        <v>923</v>
      </c>
      <c r="F467" s="7">
        <v>91.0</v>
      </c>
      <c r="G467" s="7">
        <v>1.0</v>
      </c>
      <c r="H467" s="17"/>
      <c r="I467" s="7">
        <v>0.0</v>
      </c>
      <c r="J467" s="7">
        <v>2.0</v>
      </c>
    </row>
    <row r="468">
      <c r="A468" s="7" t="s">
        <v>26</v>
      </c>
      <c r="B468" s="7" t="s">
        <v>622</v>
      </c>
      <c r="C468" s="105" t="s">
        <v>630</v>
      </c>
      <c r="D468" s="7" t="s">
        <v>849</v>
      </c>
      <c r="E468" s="7" t="s">
        <v>923</v>
      </c>
      <c r="F468" s="7">
        <v>91.0</v>
      </c>
      <c r="G468" s="7">
        <v>1.0</v>
      </c>
      <c r="H468" s="17"/>
      <c r="I468" s="7">
        <v>0.0</v>
      </c>
      <c r="J468" s="7">
        <v>2.0</v>
      </c>
    </row>
    <row r="469">
      <c r="A469" s="7" t="s">
        <v>26</v>
      </c>
      <c r="B469" s="7" t="s">
        <v>622</v>
      </c>
      <c r="C469" s="105" t="s">
        <v>630</v>
      </c>
      <c r="D469" s="7" t="s">
        <v>632</v>
      </c>
      <c r="E469" s="7" t="s">
        <v>922</v>
      </c>
      <c r="F469" s="7">
        <v>100.0</v>
      </c>
      <c r="G469" s="7">
        <v>1.0</v>
      </c>
      <c r="H469" s="17"/>
      <c r="I469" s="7">
        <v>0.0</v>
      </c>
      <c r="J469" s="7">
        <v>0.0</v>
      </c>
    </row>
    <row r="470">
      <c r="A470" s="7" t="s">
        <v>26</v>
      </c>
      <c r="B470" s="7" t="s">
        <v>622</v>
      </c>
      <c r="C470" s="105" t="s">
        <v>630</v>
      </c>
      <c r="D470" s="7" t="s">
        <v>645</v>
      </c>
      <c r="E470" s="7" t="s">
        <v>922</v>
      </c>
      <c r="F470" s="7">
        <v>91.0</v>
      </c>
      <c r="G470" s="7">
        <v>1.0</v>
      </c>
      <c r="H470" s="17"/>
      <c r="I470" s="7">
        <v>0.0</v>
      </c>
      <c r="J470" s="7">
        <v>2.0</v>
      </c>
    </row>
    <row r="471">
      <c r="A471" s="7" t="s">
        <v>26</v>
      </c>
      <c r="B471" s="7" t="s">
        <v>622</v>
      </c>
      <c r="C471" s="105" t="s">
        <v>630</v>
      </c>
      <c r="D471" s="7" t="s">
        <v>851</v>
      </c>
      <c r="E471" s="7" t="s">
        <v>922</v>
      </c>
      <c r="F471" s="7">
        <v>91.0</v>
      </c>
      <c r="G471" s="7">
        <v>1.0</v>
      </c>
      <c r="H471" s="17"/>
      <c r="I471" s="7">
        <v>0.0</v>
      </c>
      <c r="J471" s="7">
        <v>2.0</v>
      </c>
    </row>
    <row r="472">
      <c r="A472" s="7" t="s">
        <v>26</v>
      </c>
      <c r="B472" s="7" t="s">
        <v>622</v>
      </c>
      <c r="C472" s="105" t="s">
        <v>630</v>
      </c>
      <c r="D472" s="7" t="s">
        <v>847</v>
      </c>
      <c r="E472" s="7" t="s">
        <v>922</v>
      </c>
      <c r="F472" s="7">
        <v>91.0</v>
      </c>
      <c r="G472" s="7">
        <v>1.0</v>
      </c>
      <c r="H472" s="17"/>
      <c r="I472" s="7">
        <v>0.0</v>
      </c>
      <c r="J472" s="7">
        <v>2.0</v>
      </c>
    </row>
    <row r="473">
      <c r="A473" s="7" t="s">
        <v>26</v>
      </c>
      <c r="B473" s="7" t="s">
        <v>622</v>
      </c>
      <c r="C473" s="105" t="s">
        <v>630</v>
      </c>
      <c r="D473" s="7" t="s">
        <v>849</v>
      </c>
      <c r="E473" s="7" t="s">
        <v>922</v>
      </c>
      <c r="F473" s="7">
        <v>91.0</v>
      </c>
      <c r="G473" s="7">
        <v>1.0</v>
      </c>
      <c r="H473" s="17"/>
      <c r="I473" s="7">
        <v>0.0</v>
      </c>
      <c r="J473" s="7">
        <v>2.0</v>
      </c>
    </row>
    <row r="474">
      <c r="A474" s="7" t="s">
        <v>26</v>
      </c>
      <c r="B474" s="7" t="s">
        <v>622</v>
      </c>
      <c r="C474" s="105" t="s">
        <v>630</v>
      </c>
      <c r="D474" s="7" t="s">
        <v>632</v>
      </c>
      <c r="E474" s="7" t="s">
        <v>922</v>
      </c>
      <c r="F474" s="7">
        <v>100.0</v>
      </c>
      <c r="G474" s="7">
        <v>1.0</v>
      </c>
      <c r="H474" s="17"/>
      <c r="I474" s="7">
        <v>0.0</v>
      </c>
      <c r="J474" s="7">
        <v>0.0</v>
      </c>
    </row>
    <row r="475">
      <c r="A475" s="7" t="s">
        <v>26</v>
      </c>
      <c r="B475" s="7" t="s">
        <v>622</v>
      </c>
      <c r="C475" s="105" t="s">
        <v>630</v>
      </c>
      <c r="D475" s="7" t="s">
        <v>645</v>
      </c>
      <c r="E475" s="7" t="s">
        <v>922</v>
      </c>
      <c r="F475" s="7">
        <v>91.0</v>
      </c>
      <c r="G475" s="7">
        <v>1.0</v>
      </c>
      <c r="H475" s="17"/>
      <c r="I475" s="7">
        <v>0.0</v>
      </c>
      <c r="J475" s="7">
        <v>2.0</v>
      </c>
    </row>
    <row r="476">
      <c r="A476" s="7" t="s">
        <v>26</v>
      </c>
      <c r="B476" s="7" t="s">
        <v>622</v>
      </c>
      <c r="C476" s="105" t="s">
        <v>630</v>
      </c>
      <c r="D476" s="7" t="s">
        <v>851</v>
      </c>
      <c r="E476" s="7" t="s">
        <v>922</v>
      </c>
      <c r="F476" s="7">
        <v>91.0</v>
      </c>
      <c r="G476" s="7">
        <v>1.0</v>
      </c>
      <c r="H476" s="17"/>
      <c r="I476" s="7">
        <v>0.0</v>
      </c>
      <c r="J476" s="7">
        <v>2.0</v>
      </c>
    </row>
    <row r="477">
      <c r="A477" s="7" t="s">
        <v>26</v>
      </c>
      <c r="B477" s="7" t="s">
        <v>622</v>
      </c>
      <c r="C477" s="105" t="s">
        <v>630</v>
      </c>
      <c r="D477" s="7" t="s">
        <v>847</v>
      </c>
      <c r="E477" s="7" t="s">
        <v>922</v>
      </c>
      <c r="F477" s="7">
        <v>91.0</v>
      </c>
      <c r="G477" s="7">
        <v>1.0</v>
      </c>
      <c r="H477" s="17"/>
      <c r="I477" s="7">
        <v>0.0</v>
      </c>
      <c r="J477" s="7">
        <v>2.0</v>
      </c>
    </row>
    <row r="478">
      <c r="A478" s="7" t="s">
        <v>26</v>
      </c>
      <c r="B478" s="7" t="s">
        <v>622</v>
      </c>
      <c r="C478" s="105" t="s">
        <v>630</v>
      </c>
      <c r="D478" s="7" t="s">
        <v>849</v>
      </c>
      <c r="E478" s="7" t="s">
        <v>922</v>
      </c>
      <c r="F478" s="7">
        <v>91.0</v>
      </c>
      <c r="G478" s="7">
        <v>1.0</v>
      </c>
      <c r="H478" s="17"/>
      <c r="I478" s="7">
        <v>0.0</v>
      </c>
      <c r="J478" s="7">
        <v>2.0</v>
      </c>
    </row>
    <row r="479">
      <c r="A479" s="7" t="s">
        <v>26</v>
      </c>
      <c r="B479" s="7" t="s">
        <v>622</v>
      </c>
      <c r="C479" s="105" t="s">
        <v>630</v>
      </c>
      <c r="D479" s="7" t="s">
        <v>632</v>
      </c>
      <c r="E479" s="7" t="s">
        <v>1018</v>
      </c>
      <c r="F479" s="7">
        <v>100.0</v>
      </c>
      <c r="G479" s="7">
        <v>1.0</v>
      </c>
      <c r="H479" s="17"/>
      <c r="I479" s="7">
        <v>1.0</v>
      </c>
      <c r="J479" s="7">
        <v>0.0</v>
      </c>
    </row>
    <row r="480">
      <c r="A480" s="7" t="s">
        <v>26</v>
      </c>
      <c r="B480" s="7" t="s">
        <v>622</v>
      </c>
      <c r="C480" s="105" t="s">
        <v>630</v>
      </c>
      <c r="D480" s="7" t="s">
        <v>645</v>
      </c>
      <c r="E480" s="7" t="s">
        <v>1018</v>
      </c>
      <c r="F480" s="7">
        <v>89.0</v>
      </c>
      <c r="G480" s="7">
        <v>1.0</v>
      </c>
      <c r="H480" s="17"/>
      <c r="I480" s="7">
        <v>1.0</v>
      </c>
      <c r="J480" s="7">
        <v>2.0</v>
      </c>
    </row>
    <row r="481">
      <c r="A481" s="7" t="s">
        <v>26</v>
      </c>
      <c r="B481" s="7" t="s">
        <v>622</v>
      </c>
      <c r="C481" s="105" t="s">
        <v>630</v>
      </c>
      <c r="D481" s="7" t="s">
        <v>851</v>
      </c>
      <c r="E481" s="7" t="s">
        <v>1018</v>
      </c>
      <c r="F481" s="7">
        <v>87.0</v>
      </c>
      <c r="G481" s="7">
        <v>1.0</v>
      </c>
      <c r="H481" s="17"/>
      <c r="I481" s="7">
        <v>2.0</v>
      </c>
      <c r="J481" s="7">
        <v>2.0</v>
      </c>
    </row>
    <row r="482">
      <c r="A482" s="7" t="s">
        <v>26</v>
      </c>
      <c r="B482" s="7" t="s">
        <v>622</v>
      </c>
      <c r="C482" s="105" t="s">
        <v>630</v>
      </c>
      <c r="D482" s="7" t="s">
        <v>847</v>
      </c>
      <c r="E482" s="7" t="s">
        <v>1018</v>
      </c>
      <c r="F482" s="7">
        <v>87.0</v>
      </c>
      <c r="G482" s="7">
        <v>1.0</v>
      </c>
      <c r="H482" s="17"/>
      <c r="I482" s="7">
        <v>2.0</v>
      </c>
      <c r="J482" s="7">
        <v>2.0</v>
      </c>
    </row>
    <row r="483">
      <c r="A483" s="7" t="s">
        <v>26</v>
      </c>
      <c r="B483" s="7" t="s">
        <v>622</v>
      </c>
      <c r="C483" s="105" t="s">
        <v>630</v>
      </c>
      <c r="D483" s="7" t="s">
        <v>849</v>
      </c>
      <c r="E483" s="7" t="s">
        <v>1018</v>
      </c>
      <c r="F483" s="7">
        <v>87.0</v>
      </c>
      <c r="G483" s="7">
        <v>1.0</v>
      </c>
      <c r="H483" s="17"/>
      <c r="I483" s="7">
        <v>2.0</v>
      </c>
      <c r="J483" s="7">
        <v>2.0</v>
      </c>
    </row>
    <row r="484">
      <c r="A484" s="7" t="s">
        <v>26</v>
      </c>
      <c r="B484" s="7" t="s">
        <v>622</v>
      </c>
      <c r="C484" s="7" t="s">
        <v>624</v>
      </c>
      <c r="D484" s="7" t="s">
        <v>625</v>
      </c>
      <c r="E484" s="7" t="s">
        <v>1019</v>
      </c>
      <c r="F484" s="7">
        <v>79.0</v>
      </c>
      <c r="G484" s="7">
        <v>1.0</v>
      </c>
      <c r="H484" s="17"/>
      <c r="I484" s="7">
        <v>3.0</v>
      </c>
      <c r="J484" s="7">
        <v>3.0</v>
      </c>
    </row>
    <row r="485">
      <c r="A485" s="7" t="s">
        <v>26</v>
      </c>
      <c r="B485" s="7" t="s">
        <v>622</v>
      </c>
      <c r="C485" s="7" t="s">
        <v>624</v>
      </c>
      <c r="D485" s="7" t="s">
        <v>625</v>
      </c>
      <c r="E485" s="7" t="s">
        <v>1019</v>
      </c>
      <c r="F485" s="7">
        <v>79.0</v>
      </c>
      <c r="G485" s="7">
        <v>1.0</v>
      </c>
      <c r="H485" s="17"/>
      <c r="I485" s="7">
        <v>3.0</v>
      </c>
      <c r="J485" s="7">
        <v>3.0</v>
      </c>
    </row>
    <row r="486">
      <c r="A486" s="7" t="s">
        <v>26</v>
      </c>
      <c r="B486" s="7" t="s">
        <v>622</v>
      </c>
      <c r="C486" s="7" t="s">
        <v>628</v>
      </c>
      <c r="D486" s="7" t="s">
        <v>145</v>
      </c>
      <c r="E486" s="7" t="s">
        <v>148</v>
      </c>
      <c r="F486" s="7">
        <v>100.0</v>
      </c>
      <c r="G486" s="7">
        <v>1.0</v>
      </c>
      <c r="H486" s="17"/>
      <c r="I486" s="7">
        <v>0.0</v>
      </c>
      <c r="J486" s="7">
        <v>1.0</v>
      </c>
    </row>
    <row r="487">
      <c r="A487" s="7" t="s">
        <v>26</v>
      </c>
      <c r="B487" s="7" t="s">
        <v>622</v>
      </c>
      <c r="C487" s="7" t="s">
        <v>628</v>
      </c>
      <c r="D487" s="7" t="s">
        <v>145</v>
      </c>
      <c r="E487" s="7" t="s">
        <v>148</v>
      </c>
      <c r="F487" s="7">
        <v>100.0</v>
      </c>
      <c r="G487" s="7">
        <v>1.0</v>
      </c>
      <c r="H487" s="17"/>
      <c r="I487" s="7">
        <v>0.0</v>
      </c>
      <c r="J487" s="7">
        <v>1.0</v>
      </c>
    </row>
    <row r="488">
      <c r="A488" s="7" t="s">
        <v>26</v>
      </c>
      <c r="B488" s="7" t="s">
        <v>622</v>
      </c>
      <c r="C488" s="105" t="s">
        <v>630</v>
      </c>
      <c r="D488" s="7" t="s">
        <v>632</v>
      </c>
      <c r="E488" s="7" t="s">
        <v>858</v>
      </c>
      <c r="F488" s="7">
        <v>100.0</v>
      </c>
      <c r="G488" s="7">
        <v>1.0</v>
      </c>
      <c r="H488" s="17"/>
      <c r="I488" s="7">
        <v>0.0</v>
      </c>
      <c r="J488" s="7">
        <v>0.0</v>
      </c>
    </row>
    <row r="489">
      <c r="A489" s="7" t="s">
        <v>26</v>
      </c>
      <c r="B489" s="7" t="s">
        <v>622</v>
      </c>
      <c r="C489" s="105" t="s">
        <v>630</v>
      </c>
      <c r="D489" s="7" t="s">
        <v>632</v>
      </c>
      <c r="E489" s="7" t="s">
        <v>858</v>
      </c>
      <c r="F489" s="7">
        <v>100.0</v>
      </c>
      <c r="G489" s="7">
        <v>1.0</v>
      </c>
      <c r="H489" s="17"/>
      <c r="I489" s="7">
        <v>0.0</v>
      </c>
      <c r="J489" s="7">
        <v>0.0</v>
      </c>
    </row>
    <row r="490">
      <c r="A490" s="7" t="s">
        <v>26</v>
      </c>
      <c r="B490" s="7" t="s">
        <v>622</v>
      </c>
      <c r="C490" s="7" t="s">
        <v>816</v>
      </c>
      <c r="D490" s="7" t="s">
        <v>869</v>
      </c>
      <c r="E490" s="7" t="s">
        <v>818</v>
      </c>
      <c r="F490" s="7">
        <v>100.0</v>
      </c>
      <c r="G490" s="7">
        <v>1.0</v>
      </c>
      <c r="H490" s="17"/>
      <c r="I490" s="7">
        <v>4.0</v>
      </c>
      <c r="J490" s="7">
        <v>0.0</v>
      </c>
    </row>
    <row r="491">
      <c r="A491" s="7" t="s">
        <v>26</v>
      </c>
      <c r="B491" s="7" t="s">
        <v>622</v>
      </c>
      <c r="C491" s="7" t="s">
        <v>816</v>
      </c>
      <c r="D491" s="7" t="s">
        <v>869</v>
      </c>
      <c r="E491" s="7" t="s">
        <v>818</v>
      </c>
      <c r="F491" s="7">
        <v>100.0</v>
      </c>
      <c r="G491" s="7">
        <v>1.0</v>
      </c>
      <c r="H491" s="17"/>
      <c r="I491" s="7">
        <v>4.0</v>
      </c>
      <c r="J491" s="7">
        <v>0.0</v>
      </c>
    </row>
    <row r="492">
      <c r="A492" s="7" t="s">
        <v>26</v>
      </c>
      <c r="B492" s="7" t="s">
        <v>622</v>
      </c>
      <c r="C492" s="7" t="s">
        <v>636</v>
      </c>
      <c r="D492" s="7" t="s">
        <v>906</v>
      </c>
      <c r="E492" s="7" t="s">
        <v>920</v>
      </c>
      <c r="F492" s="7">
        <v>95.0</v>
      </c>
      <c r="G492" s="7">
        <v>1.0</v>
      </c>
      <c r="H492" s="17"/>
      <c r="I492" s="7">
        <v>0.0</v>
      </c>
      <c r="J492" s="7">
        <v>1.0</v>
      </c>
    </row>
    <row r="493">
      <c r="A493" s="7" t="s">
        <v>26</v>
      </c>
      <c r="B493" s="7" t="s">
        <v>622</v>
      </c>
      <c r="C493" s="7" t="s">
        <v>636</v>
      </c>
      <c r="D493" s="7" t="s">
        <v>906</v>
      </c>
      <c r="E493" s="7" t="s">
        <v>920</v>
      </c>
      <c r="F493" s="7">
        <v>95.0</v>
      </c>
      <c r="G493" s="7">
        <v>1.0</v>
      </c>
      <c r="H493" s="17"/>
      <c r="I493" s="7">
        <v>0.0</v>
      </c>
      <c r="J493" s="7">
        <v>1.0</v>
      </c>
    </row>
    <row r="494">
      <c r="A494" s="7" t="s">
        <v>26</v>
      </c>
      <c r="B494" s="7" t="s">
        <v>622</v>
      </c>
      <c r="C494" s="7" t="s">
        <v>636</v>
      </c>
      <c r="D494" s="7" t="s">
        <v>906</v>
      </c>
      <c r="E494" s="7" t="s">
        <v>919</v>
      </c>
      <c r="F494" s="7">
        <v>98.0</v>
      </c>
      <c r="G494" s="7">
        <v>1.0</v>
      </c>
      <c r="H494" s="17"/>
      <c r="I494" s="7">
        <v>0.0</v>
      </c>
      <c r="J494" s="7">
        <v>1.0</v>
      </c>
    </row>
    <row r="495">
      <c r="A495" s="7" t="s">
        <v>26</v>
      </c>
      <c r="B495" s="7" t="s">
        <v>622</v>
      </c>
      <c r="C495" s="7" t="s">
        <v>636</v>
      </c>
      <c r="D495" s="7" t="s">
        <v>906</v>
      </c>
      <c r="E495" s="7" t="s">
        <v>919</v>
      </c>
      <c r="F495" s="7">
        <v>98.0</v>
      </c>
      <c r="G495" s="7">
        <v>1.0</v>
      </c>
      <c r="H495" s="17"/>
      <c r="I495" s="7">
        <v>0.0</v>
      </c>
      <c r="J495" s="7">
        <v>1.0</v>
      </c>
    </row>
    <row r="496">
      <c r="A496" s="7" t="s">
        <v>26</v>
      </c>
      <c r="B496" s="7" t="s">
        <v>622</v>
      </c>
      <c r="C496" s="7" t="s">
        <v>636</v>
      </c>
      <c r="D496" s="7" t="s">
        <v>637</v>
      </c>
      <c r="E496" s="7" t="s">
        <v>640</v>
      </c>
      <c r="F496" s="7">
        <v>95.0</v>
      </c>
      <c r="G496" s="7">
        <v>1.0</v>
      </c>
      <c r="H496" s="17"/>
      <c r="I496" s="7">
        <v>0.0</v>
      </c>
      <c r="J496" s="7">
        <v>1.0</v>
      </c>
    </row>
    <row r="497">
      <c r="A497" s="7" t="s">
        <v>26</v>
      </c>
      <c r="B497" s="7" t="s">
        <v>622</v>
      </c>
      <c r="C497" s="7" t="s">
        <v>636</v>
      </c>
      <c r="D497" s="7" t="s">
        <v>637</v>
      </c>
      <c r="E497" s="7" t="s">
        <v>640</v>
      </c>
      <c r="F497" s="7">
        <v>95.0</v>
      </c>
      <c r="G497" s="7">
        <v>1.0</v>
      </c>
      <c r="H497" s="17"/>
      <c r="I497" s="7">
        <v>0.0</v>
      </c>
      <c r="J497" s="7">
        <v>1.0</v>
      </c>
    </row>
    <row r="498">
      <c r="A498" s="7" t="s">
        <v>26</v>
      </c>
      <c r="B498" s="7" t="s">
        <v>622</v>
      </c>
      <c r="C498" s="7" t="s">
        <v>636</v>
      </c>
      <c r="D498" s="7" t="s">
        <v>637</v>
      </c>
      <c r="E498" s="7" t="s">
        <v>638</v>
      </c>
      <c r="F498" s="7">
        <v>98.0</v>
      </c>
      <c r="G498" s="7">
        <v>1.0</v>
      </c>
      <c r="H498" s="17"/>
      <c r="I498" s="7">
        <v>0.0</v>
      </c>
      <c r="J498" s="7">
        <v>1.0</v>
      </c>
    </row>
    <row r="499">
      <c r="A499" s="7" t="s">
        <v>26</v>
      </c>
      <c r="B499" s="7" t="s">
        <v>622</v>
      </c>
      <c r="C499" s="7" t="s">
        <v>636</v>
      </c>
      <c r="D499" s="7" t="s">
        <v>637</v>
      </c>
      <c r="E499" s="7" t="s">
        <v>638</v>
      </c>
      <c r="F499" s="7">
        <v>98.0</v>
      </c>
      <c r="G499" s="7">
        <v>1.0</v>
      </c>
      <c r="H499" s="17"/>
      <c r="I499" s="7">
        <v>0.0</v>
      </c>
      <c r="J499" s="7">
        <v>1.0</v>
      </c>
    </row>
    <row r="500">
      <c r="A500" s="7" t="s">
        <v>26</v>
      </c>
      <c r="B500" s="7" t="s">
        <v>622</v>
      </c>
      <c r="C500" s="7" t="s">
        <v>628</v>
      </c>
      <c r="D500" s="7" t="s">
        <v>110</v>
      </c>
      <c r="E500" s="7" t="s">
        <v>111</v>
      </c>
      <c r="F500" s="7">
        <v>100.0</v>
      </c>
      <c r="G500" s="7">
        <v>1.0</v>
      </c>
      <c r="H500" s="17"/>
      <c r="I500" s="7">
        <v>0.0</v>
      </c>
      <c r="J500" s="7">
        <v>1.0</v>
      </c>
    </row>
    <row r="501">
      <c r="A501" s="7" t="s">
        <v>26</v>
      </c>
      <c r="B501" s="7" t="s">
        <v>622</v>
      </c>
      <c r="C501" s="7" t="s">
        <v>628</v>
      </c>
      <c r="D501" s="7" t="s">
        <v>110</v>
      </c>
      <c r="E501" s="7" t="s">
        <v>111</v>
      </c>
      <c r="F501" s="7">
        <v>100.0</v>
      </c>
      <c r="G501" s="7">
        <v>1.0</v>
      </c>
      <c r="H501" s="17"/>
      <c r="I501" s="7">
        <v>0.0</v>
      </c>
      <c r="J501" s="7">
        <v>1.0</v>
      </c>
    </row>
    <row r="502">
      <c r="A502" s="7" t="s">
        <v>26</v>
      </c>
      <c r="B502" s="7" t="s">
        <v>622</v>
      </c>
      <c r="C502" s="105" t="s">
        <v>630</v>
      </c>
      <c r="D502" s="7" t="s">
        <v>632</v>
      </c>
      <c r="E502" s="7" t="s">
        <v>635</v>
      </c>
      <c r="F502" s="7">
        <v>94.0</v>
      </c>
      <c r="G502" s="7">
        <v>1.0</v>
      </c>
      <c r="H502" s="17"/>
      <c r="I502" s="7">
        <v>1.0</v>
      </c>
      <c r="J502" s="7">
        <v>1.0</v>
      </c>
    </row>
    <row r="503">
      <c r="A503" s="7" t="s">
        <v>26</v>
      </c>
      <c r="B503" s="7" t="s">
        <v>622</v>
      </c>
      <c r="C503" s="105" t="s">
        <v>630</v>
      </c>
      <c r="D503" s="7" t="s">
        <v>632</v>
      </c>
      <c r="E503" s="7" t="s">
        <v>635</v>
      </c>
      <c r="F503" s="7">
        <v>94.0</v>
      </c>
      <c r="G503" s="7">
        <v>1.0</v>
      </c>
      <c r="H503" s="17"/>
      <c r="I503" s="7">
        <v>1.0</v>
      </c>
      <c r="J503" s="7">
        <v>1.0</v>
      </c>
    </row>
    <row r="504">
      <c r="A504" s="7" t="s">
        <v>26</v>
      </c>
      <c r="B504" s="7" t="s">
        <v>622</v>
      </c>
      <c r="C504" s="105" t="s">
        <v>630</v>
      </c>
      <c r="D504" s="7" t="s">
        <v>632</v>
      </c>
      <c r="E504" s="7" t="s">
        <v>633</v>
      </c>
      <c r="F504" s="7">
        <v>80.0</v>
      </c>
      <c r="G504" s="7">
        <v>1.0</v>
      </c>
      <c r="H504" s="17"/>
      <c r="I504" s="7">
        <v>1.0</v>
      </c>
      <c r="J504" s="7">
        <v>3.0</v>
      </c>
    </row>
    <row r="505">
      <c r="A505" s="7" t="s">
        <v>26</v>
      </c>
      <c r="B505" s="7" t="s">
        <v>622</v>
      </c>
      <c r="C505" s="105" t="s">
        <v>630</v>
      </c>
      <c r="D505" s="7" t="s">
        <v>632</v>
      </c>
      <c r="E505" s="7" t="s">
        <v>633</v>
      </c>
      <c r="F505" s="7">
        <v>80.0</v>
      </c>
      <c r="G505" s="7">
        <v>1.0</v>
      </c>
      <c r="H505" s="17"/>
      <c r="I505" s="7">
        <v>1.0</v>
      </c>
      <c r="J505" s="7">
        <v>3.0</v>
      </c>
    </row>
    <row r="506">
      <c r="A506" s="7" t="s">
        <v>26</v>
      </c>
      <c r="B506" s="7" t="s">
        <v>622</v>
      </c>
      <c r="C506" s="7" t="s">
        <v>816</v>
      </c>
      <c r="D506" s="7" t="s">
        <v>869</v>
      </c>
      <c r="E506" s="7" t="s">
        <v>1020</v>
      </c>
      <c r="F506" s="7">
        <v>100.0</v>
      </c>
      <c r="G506" s="7">
        <v>1.0</v>
      </c>
      <c r="H506" s="17"/>
      <c r="I506" s="7">
        <v>0.0</v>
      </c>
      <c r="J506" s="7">
        <v>1.0</v>
      </c>
    </row>
    <row r="507">
      <c r="A507" s="7" t="s">
        <v>26</v>
      </c>
      <c r="B507" s="7" t="s">
        <v>622</v>
      </c>
      <c r="C507" s="7" t="s">
        <v>816</v>
      </c>
      <c r="D507" s="7" t="s">
        <v>869</v>
      </c>
      <c r="E507" s="7" t="s">
        <v>1020</v>
      </c>
      <c r="F507" s="7">
        <v>100.0</v>
      </c>
      <c r="G507" s="7">
        <v>1.0</v>
      </c>
      <c r="H507" s="17"/>
      <c r="I507" s="7">
        <v>0.0</v>
      </c>
      <c r="J507" s="7">
        <v>1.0</v>
      </c>
    </row>
    <row r="508">
      <c r="A508" s="7" t="s">
        <v>26</v>
      </c>
      <c r="B508" s="7" t="s">
        <v>622</v>
      </c>
      <c r="C508" s="7" t="s">
        <v>628</v>
      </c>
      <c r="D508" s="7" t="s">
        <v>629</v>
      </c>
      <c r="E508" s="7" t="s">
        <v>104</v>
      </c>
      <c r="F508" s="7">
        <v>73.0</v>
      </c>
      <c r="G508" s="7">
        <v>1.0</v>
      </c>
      <c r="H508" s="17"/>
      <c r="I508" s="7">
        <v>9.0</v>
      </c>
      <c r="J508" s="7">
        <v>5.0</v>
      </c>
    </row>
    <row r="509">
      <c r="A509" s="7" t="s">
        <v>26</v>
      </c>
      <c r="B509" s="7" t="s">
        <v>622</v>
      </c>
      <c r="C509" s="7" t="s">
        <v>628</v>
      </c>
      <c r="D509" s="7" t="s">
        <v>629</v>
      </c>
      <c r="E509" s="7" t="s">
        <v>104</v>
      </c>
      <c r="F509" s="7">
        <v>73.0</v>
      </c>
      <c r="G509" s="7">
        <v>1.0</v>
      </c>
      <c r="H509" s="17"/>
      <c r="I509" s="7">
        <v>9.0</v>
      </c>
      <c r="J509" s="7">
        <v>5.0</v>
      </c>
    </row>
    <row r="510">
      <c r="A510" s="7" t="s">
        <v>26</v>
      </c>
      <c r="B510" s="7" t="s">
        <v>702</v>
      </c>
      <c r="C510" s="7" t="s">
        <v>703</v>
      </c>
      <c r="D510" s="7" t="s">
        <v>959</v>
      </c>
      <c r="E510" s="7" t="s">
        <v>960</v>
      </c>
      <c r="F510" s="7">
        <v>100.0</v>
      </c>
      <c r="G510" s="7">
        <v>1.0</v>
      </c>
      <c r="H510" s="17"/>
      <c r="I510" s="7">
        <v>0.0</v>
      </c>
      <c r="J510" s="7">
        <v>1.0</v>
      </c>
    </row>
    <row r="511">
      <c r="A511" s="7" t="s">
        <v>26</v>
      </c>
      <c r="B511" s="7" t="s">
        <v>702</v>
      </c>
      <c r="C511" s="7" t="s">
        <v>703</v>
      </c>
      <c r="D511" s="7" t="s">
        <v>957</v>
      </c>
      <c r="E511" s="7" t="s">
        <v>958</v>
      </c>
      <c r="F511" s="7">
        <v>100.0</v>
      </c>
      <c r="G511" s="7">
        <v>1.0</v>
      </c>
      <c r="H511" s="17"/>
      <c r="I511" s="7">
        <v>0.0</v>
      </c>
      <c r="J511" s="7">
        <v>1.0</v>
      </c>
    </row>
    <row r="512">
      <c r="A512" s="7" t="s">
        <v>26</v>
      </c>
      <c r="B512" s="7" t="s">
        <v>702</v>
      </c>
      <c r="C512" s="7" t="s">
        <v>703</v>
      </c>
      <c r="D512" s="7" t="s">
        <v>956</v>
      </c>
      <c r="E512" s="7" t="s">
        <v>823</v>
      </c>
      <c r="F512" s="7">
        <v>100.0</v>
      </c>
      <c r="G512" s="7">
        <v>1.0</v>
      </c>
      <c r="H512" s="17"/>
      <c r="I512" s="7">
        <v>0.0</v>
      </c>
      <c r="J512" s="7">
        <v>1.0</v>
      </c>
    </row>
    <row r="513">
      <c r="A513" s="7" t="s">
        <v>26</v>
      </c>
      <c r="B513" s="7" t="s">
        <v>702</v>
      </c>
      <c r="C513" s="7" t="s">
        <v>703</v>
      </c>
      <c r="D513" s="7" t="s">
        <v>954</v>
      </c>
      <c r="E513" s="7" t="s">
        <v>955</v>
      </c>
      <c r="F513" s="7">
        <v>100.0</v>
      </c>
      <c r="G513" s="7">
        <v>1.0</v>
      </c>
      <c r="H513" s="17"/>
      <c r="I513" s="7">
        <v>0.0</v>
      </c>
      <c r="J513" s="7">
        <v>1.0</v>
      </c>
    </row>
    <row r="514">
      <c r="A514" s="7" t="s">
        <v>26</v>
      </c>
      <c r="B514" s="7" t="s">
        <v>702</v>
      </c>
      <c r="C514" s="7" t="s">
        <v>703</v>
      </c>
      <c r="D514" s="7" t="s">
        <v>724</v>
      </c>
      <c r="E514" s="7" t="s">
        <v>402</v>
      </c>
      <c r="F514" s="7">
        <v>100.0</v>
      </c>
      <c r="G514" s="7">
        <v>1.0</v>
      </c>
      <c r="H514" s="17"/>
      <c r="I514" s="7">
        <v>0.0</v>
      </c>
      <c r="J514" s="7">
        <v>1.0</v>
      </c>
    </row>
    <row r="515">
      <c r="A515" s="7" t="s">
        <v>26</v>
      </c>
      <c r="B515" s="7" t="s">
        <v>702</v>
      </c>
      <c r="C515" s="7" t="s">
        <v>703</v>
      </c>
      <c r="D515" s="7" t="s">
        <v>721</v>
      </c>
      <c r="E515" s="7" t="s">
        <v>722</v>
      </c>
      <c r="F515" s="7">
        <v>100.0</v>
      </c>
      <c r="G515" s="7">
        <v>1.0</v>
      </c>
      <c r="H515" s="17"/>
      <c r="I515" s="7">
        <v>0.0</v>
      </c>
      <c r="J515" s="7">
        <v>1.0</v>
      </c>
    </row>
    <row r="516">
      <c r="A516" s="7" t="s">
        <v>26</v>
      </c>
      <c r="B516" s="7" t="s">
        <v>702</v>
      </c>
      <c r="C516" s="7" t="s">
        <v>703</v>
      </c>
      <c r="D516" s="7" t="s">
        <v>719</v>
      </c>
      <c r="E516" s="7" t="s">
        <v>720</v>
      </c>
      <c r="F516" s="7">
        <v>100.0</v>
      </c>
      <c r="G516" s="7">
        <v>1.0</v>
      </c>
      <c r="H516" s="17"/>
      <c r="I516" s="7">
        <v>0.0</v>
      </c>
      <c r="J516" s="7">
        <v>1.0</v>
      </c>
    </row>
    <row r="517">
      <c r="A517" s="7" t="s">
        <v>26</v>
      </c>
      <c r="B517" s="7" t="s">
        <v>702</v>
      </c>
      <c r="C517" s="7" t="s">
        <v>703</v>
      </c>
      <c r="D517" s="7" t="s">
        <v>716</v>
      </c>
      <c r="E517" s="7" t="s">
        <v>718</v>
      </c>
      <c r="F517" s="7">
        <v>100.0</v>
      </c>
      <c r="G517" s="7">
        <v>1.0</v>
      </c>
      <c r="H517" s="17"/>
      <c r="I517" s="7">
        <v>0.0</v>
      </c>
      <c r="J517" s="7">
        <v>1.0</v>
      </c>
    </row>
    <row r="518">
      <c r="A518" s="7" t="s">
        <v>26</v>
      </c>
      <c r="B518" s="7" t="s">
        <v>702</v>
      </c>
      <c r="C518" s="7" t="s">
        <v>703</v>
      </c>
      <c r="D518" s="7" t="s">
        <v>704</v>
      </c>
      <c r="E518" s="7" t="s">
        <v>707</v>
      </c>
      <c r="F518" s="7">
        <v>100.0</v>
      </c>
      <c r="G518" s="7">
        <v>1.0</v>
      </c>
      <c r="H518" s="17"/>
      <c r="I518" s="7">
        <v>0.0</v>
      </c>
      <c r="J518" s="7">
        <v>1.0</v>
      </c>
    </row>
    <row r="519">
      <c r="A519" s="7" t="s">
        <v>26</v>
      </c>
      <c r="B519" s="7" t="s">
        <v>725</v>
      </c>
      <c r="C519" s="7" t="s">
        <v>739</v>
      </c>
      <c r="D519" s="7" t="s">
        <v>752</v>
      </c>
      <c r="E519" s="7" t="s">
        <v>961</v>
      </c>
      <c r="F519" s="7">
        <v>46.0</v>
      </c>
      <c r="G519" s="7">
        <v>13.0</v>
      </c>
      <c r="H519" s="17"/>
      <c r="I519" s="7">
        <v>14.0</v>
      </c>
      <c r="J519" s="7">
        <v>26.0</v>
      </c>
    </row>
    <row r="520">
      <c r="A520" s="7" t="s">
        <v>26</v>
      </c>
      <c r="B520" s="7" t="s">
        <v>725</v>
      </c>
      <c r="C520" s="7" t="s">
        <v>729</v>
      </c>
      <c r="D520" s="7" t="s">
        <v>730</v>
      </c>
      <c r="E520" s="7" t="s">
        <v>731</v>
      </c>
      <c r="F520" s="7">
        <v>55.0</v>
      </c>
      <c r="G520" s="7">
        <v>5.0</v>
      </c>
      <c r="H520" s="17"/>
      <c r="I520" s="7">
        <v>23.0</v>
      </c>
      <c r="J520" s="7">
        <v>12.0</v>
      </c>
    </row>
    <row r="521">
      <c r="A521" s="7" t="s">
        <v>26</v>
      </c>
      <c r="B521" s="7" t="s">
        <v>725</v>
      </c>
      <c r="C521" s="105" t="s">
        <v>969</v>
      </c>
      <c r="D521" s="7" t="s">
        <v>970</v>
      </c>
      <c r="E521" s="7" t="s">
        <v>971</v>
      </c>
      <c r="F521" s="7">
        <v>57.0</v>
      </c>
      <c r="G521" s="7">
        <v>3.0</v>
      </c>
      <c r="H521" s="17"/>
      <c r="I521" s="7">
        <v>6.0</v>
      </c>
      <c r="J521" s="7">
        <v>15.0</v>
      </c>
    </row>
    <row r="522">
      <c r="A522" s="7" t="s">
        <v>26</v>
      </c>
      <c r="B522" s="7" t="s">
        <v>725</v>
      </c>
      <c r="C522" s="7" t="s">
        <v>729</v>
      </c>
      <c r="D522" s="7" t="s">
        <v>735</v>
      </c>
      <c r="E522" s="7" t="s">
        <v>737</v>
      </c>
      <c r="F522" s="7">
        <v>59.0</v>
      </c>
      <c r="G522" s="7">
        <v>3.0</v>
      </c>
      <c r="H522" s="17"/>
      <c r="I522" s="7">
        <v>20.0</v>
      </c>
      <c r="J522" s="7">
        <v>8.0</v>
      </c>
    </row>
    <row r="523">
      <c r="A523" s="7" t="s">
        <v>26</v>
      </c>
      <c r="B523" s="7" t="s">
        <v>725</v>
      </c>
      <c r="C523" s="7" t="s">
        <v>966</v>
      </c>
      <c r="D523" s="7" t="s">
        <v>967</v>
      </c>
      <c r="E523" s="7" t="s">
        <v>968</v>
      </c>
      <c r="F523" s="7">
        <v>60.0</v>
      </c>
      <c r="G523" s="7">
        <v>3.0</v>
      </c>
      <c r="H523" s="17"/>
      <c r="I523" s="7">
        <v>11.0</v>
      </c>
      <c r="J523" s="7">
        <v>10.0</v>
      </c>
    </row>
    <row r="524">
      <c r="A524" s="7" t="s">
        <v>26</v>
      </c>
      <c r="B524" s="7" t="s">
        <v>725</v>
      </c>
      <c r="C524" s="7" t="s">
        <v>729</v>
      </c>
      <c r="D524" s="7" t="s">
        <v>735</v>
      </c>
      <c r="E524" s="7" t="s">
        <v>736</v>
      </c>
      <c r="F524" s="7">
        <v>65.0</v>
      </c>
      <c r="G524" s="7">
        <v>3.0</v>
      </c>
      <c r="H524" s="17"/>
      <c r="I524" s="7">
        <v>17.0</v>
      </c>
      <c r="J524" s="7">
        <v>5.0</v>
      </c>
    </row>
    <row r="525">
      <c r="A525" s="7" t="s">
        <v>26</v>
      </c>
      <c r="B525" s="7" t="s">
        <v>725</v>
      </c>
      <c r="C525" s="7" t="s">
        <v>739</v>
      </c>
      <c r="D525" s="7" t="s">
        <v>963</v>
      </c>
      <c r="E525" s="7" t="s">
        <v>965</v>
      </c>
      <c r="F525" s="7">
        <v>65.0</v>
      </c>
      <c r="G525" s="7">
        <v>3.0</v>
      </c>
      <c r="H525" s="17"/>
      <c r="I525" s="7">
        <v>9.0</v>
      </c>
      <c r="J525" s="7">
        <v>7.0</v>
      </c>
    </row>
    <row r="526">
      <c r="A526" s="7" t="s">
        <v>26</v>
      </c>
      <c r="B526" s="7" t="s">
        <v>725</v>
      </c>
      <c r="C526" s="7" t="s">
        <v>739</v>
      </c>
      <c r="D526" s="7" t="s">
        <v>963</v>
      </c>
      <c r="E526" s="7" t="s">
        <v>964</v>
      </c>
      <c r="F526" s="7">
        <v>65.0</v>
      </c>
      <c r="G526" s="7">
        <v>3.0</v>
      </c>
      <c r="H526" s="17"/>
      <c r="I526" s="7">
        <v>9.0</v>
      </c>
      <c r="J526" s="7">
        <v>7.0</v>
      </c>
    </row>
    <row r="527">
      <c r="A527" s="7" t="s">
        <v>26</v>
      </c>
      <c r="B527" s="7" t="s">
        <v>725</v>
      </c>
      <c r="C527" s="7" t="s">
        <v>739</v>
      </c>
      <c r="D527" s="7" t="s">
        <v>752</v>
      </c>
      <c r="E527" s="7" t="s">
        <v>962</v>
      </c>
      <c r="F527" s="7">
        <v>68.0</v>
      </c>
      <c r="G527" s="7">
        <v>3.0</v>
      </c>
      <c r="H527" s="17"/>
      <c r="I527" s="7">
        <v>10.0</v>
      </c>
      <c r="J527" s="7">
        <v>5.0</v>
      </c>
    </row>
    <row r="528">
      <c r="A528" s="7" t="s">
        <v>26</v>
      </c>
      <c r="B528" s="7" t="s">
        <v>725</v>
      </c>
      <c r="C528" s="7" t="s">
        <v>739</v>
      </c>
      <c r="D528" s="7" t="s">
        <v>752</v>
      </c>
      <c r="E528" s="7" t="s">
        <v>977</v>
      </c>
      <c r="F528" s="7">
        <v>69.0</v>
      </c>
      <c r="G528" s="7">
        <v>2.0</v>
      </c>
      <c r="H528" s="17"/>
      <c r="I528" s="7">
        <v>10.0</v>
      </c>
      <c r="J528" s="7">
        <v>5.0</v>
      </c>
    </row>
    <row r="529">
      <c r="A529" s="7" t="s">
        <v>26</v>
      </c>
      <c r="B529" s="7" t="s">
        <v>725</v>
      </c>
      <c r="C529" s="7" t="s">
        <v>972</v>
      </c>
      <c r="D529" s="7" t="s">
        <v>975</v>
      </c>
      <c r="E529" s="7" t="s">
        <v>976</v>
      </c>
      <c r="F529" s="7">
        <v>62.0</v>
      </c>
      <c r="G529" s="7">
        <v>2.0</v>
      </c>
      <c r="H529" s="17"/>
      <c r="I529" s="7">
        <v>9.0</v>
      </c>
      <c r="J529" s="7">
        <v>8.0</v>
      </c>
    </row>
    <row r="530">
      <c r="A530" s="7" t="s">
        <v>26</v>
      </c>
      <c r="B530" s="7" t="s">
        <v>725</v>
      </c>
      <c r="C530" s="7" t="s">
        <v>972</v>
      </c>
      <c r="D530" s="7" t="s">
        <v>973</v>
      </c>
      <c r="E530" s="7" t="s">
        <v>974</v>
      </c>
      <c r="F530" s="7">
        <v>62.0</v>
      </c>
      <c r="G530" s="7">
        <v>2.0</v>
      </c>
      <c r="H530" s="17"/>
      <c r="I530" s="7">
        <v>9.0</v>
      </c>
      <c r="J530" s="7">
        <v>8.0</v>
      </c>
    </row>
    <row r="531">
      <c r="A531" s="7" t="s">
        <v>26</v>
      </c>
      <c r="B531" s="7" t="s">
        <v>725</v>
      </c>
      <c r="C531" s="7" t="s">
        <v>972</v>
      </c>
      <c r="D531" s="7" t="s">
        <v>973</v>
      </c>
      <c r="E531" s="7" t="s">
        <v>790</v>
      </c>
      <c r="F531" s="7">
        <v>47.0</v>
      </c>
      <c r="G531" s="7">
        <v>1.0</v>
      </c>
      <c r="H531" s="17"/>
      <c r="I531" s="7">
        <v>8.0</v>
      </c>
      <c r="J531" s="7">
        <v>33.0</v>
      </c>
    </row>
    <row r="532">
      <c r="A532" s="7" t="s">
        <v>26</v>
      </c>
      <c r="B532" s="7" t="s">
        <v>725</v>
      </c>
      <c r="C532" s="7" t="s">
        <v>972</v>
      </c>
      <c r="D532" s="7" t="s">
        <v>975</v>
      </c>
      <c r="E532" s="7" t="s">
        <v>790</v>
      </c>
      <c r="F532" s="7">
        <v>47.0</v>
      </c>
      <c r="G532" s="7">
        <v>1.0</v>
      </c>
      <c r="H532" s="17"/>
      <c r="I532" s="7">
        <v>9.0</v>
      </c>
      <c r="J532" s="7">
        <v>31.0</v>
      </c>
    </row>
    <row r="533">
      <c r="A533" s="7" t="s">
        <v>26</v>
      </c>
      <c r="B533" s="7" t="s">
        <v>725</v>
      </c>
      <c r="C533" s="7" t="s">
        <v>729</v>
      </c>
      <c r="D533" s="7" t="s">
        <v>730</v>
      </c>
      <c r="E533" s="7" t="s">
        <v>790</v>
      </c>
      <c r="F533" s="7">
        <v>92.0</v>
      </c>
      <c r="G533" s="7">
        <v>1.0</v>
      </c>
      <c r="H533" s="17"/>
      <c r="I533" s="7">
        <v>3.0</v>
      </c>
      <c r="J533" s="7">
        <v>1.0</v>
      </c>
    </row>
    <row r="534">
      <c r="A534" s="7" t="s">
        <v>26</v>
      </c>
      <c r="B534" s="7" t="s">
        <v>725</v>
      </c>
      <c r="C534" s="7" t="s">
        <v>729</v>
      </c>
      <c r="D534" s="7" t="s">
        <v>735</v>
      </c>
      <c r="E534" s="7" t="s">
        <v>790</v>
      </c>
      <c r="F534" s="7">
        <v>77.0</v>
      </c>
      <c r="G534" s="7">
        <v>1.0</v>
      </c>
      <c r="H534" s="17"/>
      <c r="I534" s="7">
        <v>5.0</v>
      </c>
      <c r="J534" s="7">
        <v>3.0</v>
      </c>
    </row>
    <row r="535">
      <c r="A535" s="7" t="s">
        <v>26</v>
      </c>
      <c r="B535" s="7" t="s">
        <v>725</v>
      </c>
      <c r="C535" s="7" t="s">
        <v>729</v>
      </c>
      <c r="D535" s="7" t="s">
        <v>986</v>
      </c>
      <c r="E535" s="7" t="s">
        <v>790</v>
      </c>
      <c r="F535" s="7">
        <v>77.0</v>
      </c>
      <c r="G535" s="7">
        <v>1.0</v>
      </c>
      <c r="H535" s="17"/>
      <c r="I535" s="7">
        <v>5.0</v>
      </c>
      <c r="J535" s="7">
        <v>3.0</v>
      </c>
    </row>
    <row r="536">
      <c r="A536" s="7" t="s">
        <v>26</v>
      </c>
      <c r="B536" s="7" t="s">
        <v>725</v>
      </c>
      <c r="C536" s="105" t="s">
        <v>969</v>
      </c>
      <c r="D536" s="7" t="s">
        <v>970</v>
      </c>
      <c r="E536" s="7" t="s">
        <v>790</v>
      </c>
      <c r="F536" s="7">
        <v>70.0</v>
      </c>
      <c r="G536" s="7">
        <v>1.0</v>
      </c>
      <c r="H536" s="17"/>
      <c r="I536" s="7">
        <v>1.0</v>
      </c>
      <c r="J536" s="7">
        <v>6.0</v>
      </c>
    </row>
    <row r="537">
      <c r="A537" s="7" t="s">
        <v>26</v>
      </c>
      <c r="B537" s="7" t="s">
        <v>725</v>
      </c>
      <c r="C537" s="7" t="s">
        <v>739</v>
      </c>
      <c r="D537" s="7" t="s">
        <v>740</v>
      </c>
      <c r="E537" s="7" t="s">
        <v>790</v>
      </c>
      <c r="F537" s="7">
        <v>94.0</v>
      </c>
      <c r="G537" s="7">
        <v>1.0</v>
      </c>
      <c r="H537" s="17"/>
      <c r="I537" s="7">
        <v>3.0</v>
      </c>
      <c r="J537" s="7">
        <v>1.0</v>
      </c>
    </row>
    <row r="538">
      <c r="A538" s="7" t="s">
        <v>26</v>
      </c>
      <c r="B538" s="7" t="s">
        <v>725</v>
      </c>
      <c r="C538" s="7" t="s">
        <v>739</v>
      </c>
      <c r="D538" s="7" t="s">
        <v>748</v>
      </c>
      <c r="E538" s="7" t="s">
        <v>790</v>
      </c>
      <c r="F538" s="7">
        <v>94.0</v>
      </c>
      <c r="G538" s="7">
        <v>1.0</v>
      </c>
      <c r="H538" s="17"/>
      <c r="I538" s="7">
        <v>3.0</v>
      </c>
      <c r="J538" s="7">
        <v>1.0</v>
      </c>
    </row>
    <row r="539">
      <c r="A539" s="7" t="s">
        <v>26</v>
      </c>
      <c r="B539" s="7" t="s">
        <v>725</v>
      </c>
      <c r="C539" s="7" t="s">
        <v>739</v>
      </c>
      <c r="D539" s="7" t="s">
        <v>752</v>
      </c>
      <c r="E539" s="7" t="s">
        <v>790</v>
      </c>
      <c r="F539" s="7">
        <v>94.0</v>
      </c>
      <c r="G539" s="7">
        <v>1.0</v>
      </c>
      <c r="H539" s="17"/>
      <c r="I539" s="7">
        <v>3.0</v>
      </c>
      <c r="J539" s="7">
        <v>1.0</v>
      </c>
    </row>
    <row r="540">
      <c r="A540" s="7" t="s">
        <v>26</v>
      </c>
      <c r="B540" s="7" t="s">
        <v>725</v>
      </c>
      <c r="C540" s="7" t="s">
        <v>739</v>
      </c>
      <c r="D540" s="7" t="s">
        <v>963</v>
      </c>
      <c r="E540" s="7" t="s">
        <v>790</v>
      </c>
      <c r="F540" s="7">
        <v>94.0</v>
      </c>
      <c r="G540" s="7">
        <v>1.0</v>
      </c>
      <c r="H540" s="17"/>
      <c r="I540" s="7">
        <v>3.0</v>
      </c>
      <c r="J540" s="7">
        <v>1.0</v>
      </c>
    </row>
    <row r="541">
      <c r="A541" s="7" t="s">
        <v>26</v>
      </c>
      <c r="B541" s="7" t="s">
        <v>725</v>
      </c>
      <c r="C541" s="7" t="s">
        <v>966</v>
      </c>
      <c r="D541" s="7" t="s">
        <v>967</v>
      </c>
      <c r="E541" s="7" t="s">
        <v>790</v>
      </c>
      <c r="F541" s="7">
        <v>75.0</v>
      </c>
      <c r="G541" s="7">
        <v>1.0</v>
      </c>
      <c r="H541" s="17"/>
      <c r="I541" s="7">
        <v>6.0</v>
      </c>
      <c r="J541" s="7">
        <v>2.0</v>
      </c>
    </row>
    <row r="542">
      <c r="A542" s="7" t="s">
        <v>26</v>
      </c>
      <c r="B542" s="7" t="s">
        <v>725</v>
      </c>
      <c r="C542" s="7" t="s">
        <v>972</v>
      </c>
      <c r="D542" s="7" t="s">
        <v>975</v>
      </c>
      <c r="E542" s="7" t="s">
        <v>1000</v>
      </c>
      <c r="F542" s="7">
        <v>100.0</v>
      </c>
      <c r="G542" s="7">
        <v>1.0</v>
      </c>
      <c r="H542" s="17"/>
      <c r="I542" s="7">
        <v>0.0</v>
      </c>
      <c r="J542" s="7">
        <v>1.0</v>
      </c>
    </row>
    <row r="543">
      <c r="A543" s="7" t="s">
        <v>26</v>
      </c>
      <c r="B543" s="7" t="s">
        <v>725</v>
      </c>
      <c r="C543" s="7" t="s">
        <v>729</v>
      </c>
      <c r="D543" s="7" t="s">
        <v>735</v>
      </c>
      <c r="E543" s="7" t="s">
        <v>998</v>
      </c>
      <c r="F543" s="7">
        <v>72.0</v>
      </c>
      <c r="G543" s="7">
        <v>1.0</v>
      </c>
      <c r="H543" s="17"/>
      <c r="I543" s="7">
        <v>7.0</v>
      </c>
      <c r="J543" s="7">
        <v>3.0</v>
      </c>
    </row>
    <row r="544">
      <c r="A544" s="7" t="s">
        <v>26</v>
      </c>
      <c r="B544" s="7" t="s">
        <v>725</v>
      </c>
      <c r="C544" s="7" t="s">
        <v>739</v>
      </c>
      <c r="D544" s="7" t="s">
        <v>748</v>
      </c>
      <c r="E544" s="7" t="s">
        <v>771</v>
      </c>
      <c r="F544" s="7">
        <v>75.0</v>
      </c>
      <c r="G544" s="7">
        <v>1.0</v>
      </c>
      <c r="H544" s="17"/>
      <c r="I544" s="7">
        <v>4.0</v>
      </c>
      <c r="J544" s="7">
        <v>2.0</v>
      </c>
    </row>
    <row r="545">
      <c r="A545" s="7" t="s">
        <v>26</v>
      </c>
      <c r="B545" s="7" t="s">
        <v>725</v>
      </c>
      <c r="C545" s="105" t="s">
        <v>969</v>
      </c>
      <c r="D545" s="7" t="s">
        <v>970</v>
      </c>
      <c r="E545" s="7" t="s">
        <v>997</v>
      </c>
      <c r="F545" s="7">
        <v>100.0</v>
      </c>
      <c r="G545" s="7">
        <v>1.0</v>
      </c>
      <c r="H545" s="17"/>
      <c r="I545" s="7">
        <v>0.0</v>
      </c>
      <c r="J545" s="7">
        <v>1.0</v>
      </c>
    </row>
    <row r="546">
      <c r="A546" s="7" t="s">
        <v>26</v>
      </c>
      <c r="B546" s="7" t="s">
        <v>725</v>
      </c>
      <c r="C546" s="7" t="s">
        <v>972</v>
      </c>
      <c r="D546" s="7" t="s">
        <v>973</v>
      </c>
      <c r="E546" s="7" t="s">
        <v>996</v>
      </c>
      <c r="F546" s="7">
        <v>100.0</v>
      </c>
      <c r="G546" s="7">
        <v>1.0</v>
      </c>
      <c r="H546" s="17"/>
      <c r="I546" s="7">
        <v>0.0</v>
      </c>
      <c r="J546" s="7">
        <v>1.0</v>
      </c>
    </row>
    <row r="547">
      <c r="A547" s="7" t="s">
        <v>26</v>
      </c>
      <c r="B547" s="7" t="s">
        <v>725</v>
      </c>
      <c r="C547" s="7" t="s">
        <v>739</v>
      </c>
      <c r="D547" s="7" t="s">
        <v>963</v>
      </c>
      <c r="E547" s="7" t="s">
        <v>995</v>
      </c>
      <c r="F547" s="7">
        <v>100.0</v>
      </c>
      <c r="G547" s="7">
        <v>1.0</v>
      </c>
      <c r="H547" s="17"/>
      <c r="I547" s="7">
        <v>0.0</v>
      </c>
      <c r="J547" s="7">
        <v>1.0</v>
      </c>
    </row>
    <row r="548">
      <c r="A548" s="7" t="s">
        <v>26</v>
      </c>
      <c r="B548" s="7" t="s">
        <v>725</v>
      </c>
      <c r="C548" s="7" t="s">
        <v>729</v>
      </c>
      <c r="D548" s="7" t="s">
        <v>986</v>
      </c>
      <c r="E548" s="7" t="s">
        <v>994</v>
      </c>
      <c r="F548" s="7">
        <v>76.0</v>
      </c>
      <c r="G548" s="7">
        <v>1.0</v>
      </c>
      <c r="H548" s="17"/>
      <c r="I548" s="7">
        <v>3.0</v>
      </c>
      <c r="J548" s="7">
        <v>2.0</v>
      </c>
    </row>
    <row r="549">
      <c r="A549" s="7" t="s">
        <v>26</v>
      </c>
      <c r="B549" s="7" t="s">
        <v>725</v>
      </c>
      <c r="C549" s="7" t="s">
        <v>739</v>
      </c>
      <c r="D549" s="7" t="s">
        <v>752</v>
      </c>
      <c r="E549" s="7" t="s">
        <v>764</v>
      </c>
      <c r="F549" s="7">
        <v>100.0</v>
      </c>
      <c r="G549" s="7">
        <v>1.0</v>
      </c>
      <c r="H549" s="17"/>
      <c r="I549" s="7">
        <v>0.0</v>
      </c>
      <c r="J549" s="7">
        <v>1.0</v>
      </c>
    </row>
    <row r="550">
      <c r="A550" s="7" t="s">
        <v>26</v>
      </c>
      <c r="B550" s="7" t="s">
        <v>725</v>
      </c>
      <c r="C550" s="7" t="s">
        <v>966</v>
      </c>
      <c r="D550" s="7" t="s">
        <v>967</v>
      </c>
      <c r="E550" s="7" t="s">
        <v>992</v>
      </c>
      <c r="F550" s="7">
        <v>66.0</v>
      </c>
      <c r="G550" s="7">
        <v>1.0</v>
      </c>
      <c r="H550" s="17"/>
      <c r="I550" s="7">
        <v>3.0</v>
      </c>
      <c r="J550" s="7">
        <v>4.0</v>
      </c>
    </row>
    <row r="551">
      <c r="A551" s="7" t="s">
        <v>26</v>
      </c>
      <c r="B551" s="7" t="s">
        <v>725</v>
      </c>
      <c r="C551" s="7" t="s">
        <v>729</v>
      </c>
      <c r="D551" s="7" t="s">
        <v>735</v>
      </c>
      <c r="E551" s="7" t="s">
        <v>991</v>
      </c>
      <c r="F551" s="7">
        <v>63.0</v>
      </c>
      <c r="G551" s="7">
        <v>1.0</v>
      </c>
      <c r="H551" s="17"/>
      <c r="I551" s="7">
        <v>11.0</v>
      </c>
      <c r="J551" s="7">
        <v>7.0</v>
      </c>
    </row>
    <row r="552">
      <c r="A552" s="7" t="s">
        <v>26</v>
      </c>
      <c r="B552" s="7" t="s">
        <v>725</v>
      </c>
      <c r="C552" s="7" t="s">
        <v>966</v>
      </c>
      <c r="D552" s="7" t="s">
        <v>967</v>
      </c>
      <c r="E552" s="7" t="s">
        <v>990</v>
      </c>
      <c r="F552" s="7">
        <v>75.0</v>
      </c>
      <c r="G552" s="7">
        <v>1.0</v>
      </c>
      <c r="H552" s="17"/>
      <c r="I552" s="7">
        <v>5.0</v>
      </c>
      <c r="J552" s="7">
        <v>3.0</v>
      </c>
    </row>
    <row r="553">
      <c r="A553" s="7" t="s">
        <v>26</v>
      </c>
      <c r="B553" s="7" t="s">
        <v>725</v>
      </c>
      <c r="C553" s="7" t="s">
        <v>966</v>
      </c>
      <c r="D553" s="7" t="s">
        <v>967</v>
      </c>
      <c r="E553" s="7" t="s">
        <v>989</v>
      </c>
      <c r="F553" s="7">
        <v>71.0</v>
      </c>
      <c r="G553" s="7">
        <v>1.0</v>
      </c>
      <c r="H553" s="17"/>
      <c r="I553" s="7">
        <v>9.0</v>
      </c>
      <c r="J553" s="7">
        <v>4.0</v>
      </c>
    </row>
    <row r="554">
      <c r="A554" s="7" t="s">
        <v>26</v>
      </c>
      <c r="B554" s="7" t="s">
        <v>725</v>
      </c>
      <c r="C554" s="7" t="s">
        <v>729</v>
      </c>
      <c r="D554" s="7" t="s">
        <v>735</v>
      </c>
      <c r="E554" s="7" t="s">
        <v>763</v>
      </c>
      <c r="F554" s="7">
        <v>69.0</v>
      </c>
      <c r="G554" s="7">
        <v>1.0</v>
      </c>
      <c r="H554" s="17"/>
      <c r="I554" s="7">
        <v>5.0</v>
      </c>
      <c r="J554" s="7">
        <v>3.0</v>
      </c>
    </row>
    <row r="555">
      <c r="A555" s="7" t="s">
        <v>26</v>
      </c>
      <c r="B555" s="7" t="s">
        <v>725</v>
      </c>
      <c r="C555" s="7" t="s">
        <v>729</v>
      </c>
      <c r="D555" s="7" t="s">
        <v>986</v>
      </c>
      <c r="E555" s="7" t="s">
        <v>988</v>
      </c>
      <c r="F555" s="7">
        <v>66.0</v>
      </c>
      <c r="G555" s="7">
        <v>1.0</v>
      </c>
      <c r="H555" s="17"/>
      <c r="I555" s="7">
        <v>8.0</v>
      </c>
      <c r="J555" s="7">
        <v>6.0</v>
      </c>
    </row>
    <row r="556">
      <c r="A556" s="7" t="s">
        <v>26</v>
      </c>
      <c r="B556" s="7" t="s">
        <v>725</v>
      </c>
      <c r="C556" s="7" t="s">
        <v>729</v>
      </c>
      <c r="D556" s="7" t="s">
        <v>986</v>
      </c>
      <c r="E556" s="7" t="s">
        <v>987</v>
      </c>
      <c r="F556" s="7">
        <v>66.0</v>
      </c>
      <c r="G556" s="7">
        <v>1.0</v>
      </c>
      <c r="H556" s="17"/>
      <c r="I556" s="7">
        <v>8.0</v>
      </c>
      <c r="J556" s="7">
        <v>6.0</v>
      </c>
    </row>
    <row r="557">
      <c r="A557" s="7" t="s">
        <v>26</v>
      </c>
      <c r="B557" s="7" t="s">
        <v>725</v>
      </c>
      <c r="C557" s="7" t="s">
        <v>739</v>
      </c>
      <c r="D557" s="7" t="s">
        <v>963</v>
      </c>
      <c r="E557" s="7" t="s">
        <v>985</v>
      </c>
      <c r="F557" s="7">
        <v>69.0</v>
      </c>
      <c r="G557" s="7">
        <v>1.0</v>
      </c>
      <c r="H557" s="17"/>
      <c r="I557" s="7">
        <v>7.0</v>
      </c>
      <c r="J557" s="7">
        <v>6.0</v>
      </c>
    </row>
    <row r="558">
      <c r="A558" s="7" t="s">
        <v>26</v>
      </c>
      <c r="B558" s="7" t="s">
        <v>725</v>
      </c>
      <c r="C558" s="7" t="s">
        <v>739</v>
      </c>
      <c r="D558" s="7" t="s">
        <v>752</v>
      </c>
      <c r="E558" s="7" t="s">
        <v>755</v>
      </c>
      <c r="F558" s="7">
        <v>71.0</v>
      </c>
      <c r="G558" s="7">
        <v>1.0</v>
      </c>
      <c r="H558" s="17"/>
      <c r="I558" s="7">
        <v>7.0</v>
      </c>
      <c r="J558" s="7">
        <v>5.0</v>
      </c>
    </row>
    <row r="559">
      <c r="A559" s="7" t="s">
        <v>26</v>
      </c>
      <c r="B559" s="7" t="s">
        <v>725</v>
      </c>
      <c r="C559" s="7" t="s">
        <v>739</v>
      </c>
      <c r="D559" s="7" t="s">
        <v>752</v>
      </c>
      <c r="E559" s="7" t="s">
        <v>983</v>
      </c>
      <c r="F559" s="7">
        <v>73.0</v>
      </c>
      <c r="G559" s="7">
        <v>1.0</v>
      </c>
      <c r="H559" s="17"/>
      <c r="I559" s="7">
        <v>7.0</v>
      </c>
      <c r="J559" s="7">
        <v>4.0</v>
      </c>
    </row>
    <row r="560">
      <c r="A560" s="7" t="s">
        <v>26</v>
      </c>
      <c r="B560" s="7" t="s">
        <v>725</v>
      </c>
      <c r="C560" s="7" t="s">
        <v>739</v>
      </c>
      <c r="D560" s="7" t="s">
        <v>752</v>
      </c>
      <c r="E560" s="7" t="s">
        <v>982</v>
      </c>
      <c r="F560" s="7">
        <v>74.0</v>
      </c>
      <c r="G560" s="7">
        <v>1.0</v>
      </c>
      <c r="H560" s="17"/>
      <c r="I560" s="7">
        <v>5.0</v>
      </c>
      <c r="J560" s="7">
        <v>4.0</v>
      </c>
    </row>
    <row r="561">
      <c r="A561" s="7" t="s">
        <v>26</v>
      </c>
      <c r="B561" s="7" t="s">
        <v>725</v>
      </c>
      <c r="C561" s="7" t="s">
        <v>729</v>
      </c>
      <c r="D561" s="7" t="s">
        <v>978</v>
      </c>
      <c r="E561" s="7" t="s">
        <v>980</v>
      </c>
      <c r="F561" s="7">
        <v>100.0</v>
      </c>
      <c r="G561" s="7">
        <v>1.0</v>
      </c>
      <c r="H561" s="17"/>
      <c r="I561" s="7">
        <v>1.0</v>
      </c>
      <c r="J561" s="7">
        <v>0.0</v>
      </c>
    </row>
    <row r="562">
      <c r="A562" s="7" t="s">
        <v>26</v>
      </c>
      <c r="B562" s="7" t="s">
        <v>725</v>
      </c>
      <c r="C562" s="7" t="s">
        <v>739</v>
      </c>
      <c r="D562" s="7" t="s">
        <v>748</v>
      </c>
      <c r="E562" s="7" t="s">
        <v>751</v>
      </c>
      <c r="F562" s="7">
        <v>82.0</v>
      </c>
      <c r="G562" s="7">
        <v>1.0</v>
      </c>
      <c r="H562" s="17"/>
      <c r="I562" s="7">
        <v>6.0</v>
      </c>
      <c r="J562" s="7">
        <v>2.0</v>
      </c>
    </row>
    <row r="563">
      <c r="A563" s="7" t="s">
        <v>26</v>
      </c>
      <c r="B563" s="7" t="s">
        <v>725</v>
      </c>
      <c r="C563" s="7" t="s">
        <v>739</v>
      </c>
      <c r="D563" s="7" t="s">
        <v>748</v>
      </c>
      <c r="E563" s="7" t="s">
        <v>749</v>
      </c>
      <c r="F563" s="7">
        <v>100.0</v>
      </c>
      <c r="G563" s="7">
        <v>1.0</v>
      </c>
      <c r="H563" s="17"/>
      <c r="I563" s="7">
        <v>0.0</v>
      </c>
      <c r="J563" s="7">
        <v>1.0</v>
      </c>
    </row>
    <row r="564">
      <c r="A564" s="7" t="s">
        <v>26</v>
      </c>
      <c r="B564" s="7" t="s">
        <v>725</v>
      </c>
      <c r="C564" s="7" t="s">
        <v>729</v>
      </c>
      <c r="D564" s="7" t="s">
        <v>978</v>
      </c>
      <c r="E564" s="7" t="s">
        <v>979</v>
      </c>
      <c r="F564" s="7">
        <v>100.0</v>
      </c>
      <c r="G564" s="7">
        <v>1.0</v>
      </c>
      <c r="H564" s="17"/>
      <c r="I564" s="7">
        <v>0.0</v>
      </c>
      <c r="J564" s="7">
        <v>1.0</v>
      </c>
    </row>
    <row r="565">
      <c r="A565" s="7" t="s">
        <v>26</v>
      </c>
      <c r="B565" s="7" t="s">
        <v>725</v>
      </c>
      <c r="C565" s="7" t="s">
        <v>739</v>
      </c>
      <c r="D565" s="7" t="s">
        <v>740</v>
      </c>
      <c r="E565" s="7" t="s">
        <v>741</v>
      </c>
      <c r="F565" s="7">
        <v>100.0</v>
      </c>
      <c r="G565" s="7">
        <v>1.0</v>
      </c>
      <c r="H565" s="17"/>
      <c r="I565" s="7">
        <v>0.0</v>
      </c>
      <c r="J565" s="7">
        <v>1.0</v>
      </c>
    </row>
    <row r="566">
      <c r="A566" s="7" t="s">
        <v>26</v>
      </c>
      <c r="B566" s="7" t="s">
        <v>725</v>
      </c>
      <c r="C566" s="7" t="s">
        <v>729</v>
      </c>
      <c r="D566" s="7" t="s">
        <v>730</v>
      </c>
      <c r="E566" s="7" t="s">
        <v>738</v>
      </c>
      <c r="F566" s="7">
        <v>100.0</v>
      </c>
      <c r="G566" s="7">
        <v>1.0</v>
      </c>
      <c r="H566" s="17"/>
      <c r="I566" s="7">
        <v>0.0</v>
      </c>
      <c r="J566" s="7">
        <v>1.0</v>
      </c>
    </row>
    <row r="567">
      <c r="A567" s="7" t="s">
        <v>26</v>
      </c>
      <c r="B567" s="7" t="s">
        <v>799</v>
      </c>
      <c r="C567" s="7" t="s">
        <v>800</v>
      </c>
      <c r="D567" s="7" t="s">
        <v>801</v>
      </c>
      <c r="E567" s="7" t="s">
        <v>802</v>
      </c>
      <c r="F567" s="7">
        <v>84.0</v>
      </c>
      <c r="G567" s="7">
        <v>2.0</v>
      </c>
      <c r="H567" s="17"/>
      <c r="I567" s="7">
        <v>2.0</v>
      </c>
      <c r="J567" s="7">
        <v>2.0</v>
      </c>
    </row>
    <row r="568">
      <c r="A568" s="7" t="s">
        <v>26</v>
      </c>
      <c r="B568" s="7" t="s">
        <v>799</v>
      </c>
      <c r="C568" s="7" t="s">
        <v>800</v>
      </c>
      <c r="D568" s="7" t="s">
        <v>803</v>
      </c>
      <c r="E568" s="7" t="s">
        <v>810</v>
      </c>
      <c r="F568" s="7">
        <v>87.0</v>
      </c>
      <c r="G568" s="7">
        <v>1.0</v>
      </c>
      <c r="H568" s="17"/>
      <c r="I568" s="7">
        <v>1.0</v>
      </c>
      <c r="J568" s="7">
        <v>2.0</v>
      </c>
    </row>
  </sheetData>
  <hyperlinks>
    <hyperlink r:id="rId1" ref="C320"/>
    <hyperlink r:id="rId2" ref="C323"/>
    <hyperlink r:id="rId3" ref="C324"/>
    <hyperlink r:id="rId4" ref="C326"/>
    <hyperlink r:id="rId5" ref="C327"/>
    <hyperlink r:id="rId6" ref="C328"/>
    <hyperlink r:id="rId7" ref="C329"/>
    <hyperlink r:id="rId8" ref="C330"/>
    <hyperlink r:id="rId9" ref="C331"/>
    <hyperlink r:id="rId10" ref="C335"/>
    <hyperlink r:id="rId11" ref="C337"/>
    <hyperlink r:id="rId12" ref="C338"/>
    <hyperlink r:id="rId13" ref="C339"/>
    <hyperlink r:id="rId14" ref="C346"/>
    <hyperlink r:id="rId15" ref="C391"/>
    <hyperlink r:id="rId16" ref="C392"/>
    <hyperlink r:id="rId17" ref="C395"/>
    <hyperlink r:id="rId18" ref="C396"/>
    <hyperlink r:id="rId19" ref="C399"/>
    <hyperlink r:id="rId20" ref="C400"/>
    <hyperlink r:id="rId21" ref="C413"/>
    <hyperlink r:id="rId22" ref="C414"/>
    <hyperlink r:id="rId23" ref="C415"/>
    <hyperlink r:id="rId24" ref="C427"/>
    <hyperlink r:id="rId25" ref="C428"/>
    <hyperlink r:id="rId26" ref="C429"/>
    <hyperlink r:id="rId27" ref="C430"/>
    <hyperlink r:id="rId28" ref="C459"/>
    <hyperlink r:id="rId29" ref="C460"/>
    <hyperlink r:id="rId30" ref="C461"/>
    <hyperlink r:id="rId31" ref="C462"/>
    <hyperlink r:id="rId32" ref="C463"/>
    <hyperlink r:id="rId33" ref="C464"/>
    <hyperlink r:id="rId34" ref="C465"/>
    <hyperlink r:id="rId35" ref="C466"/>
    <hyperlink r:id="rId36" ref="C467"/>
    <hyperlink r:id="rId37" ref="C468"/>
    <hyperlink r:id="rId38" ref="C469"/>
    <hyperlink r:id="rId39" ref="C470"/>
    <hyperlink r:id="rId40" ref="C471"/>
    <hyperlink r:id="rId41" ref="C472"/>
    <hyperlink r:id="rId42" ref="C473"/>
    <hyperlink r:id="rId43" ref="C474"/>
    <hyperlink r:id="rId44" ref="C475"/>
    <hyperlink r:id="rId45" ref="C476"/>
    <hyperlink r:id="rId46" ref="C477"/>
    <hyperlink r:id="rId47" ref="C478"/>
    <hyperlink r:id="rId48" ref="C479"/>
    <hyperlink r:id="rId49" ref="C480"/>
    <hyperlink r:id="rId50" ref="C481"/>
    <hyperlink r:id="rId51" ref="C482"/>
    <hyperlink r:id="rId52" ref="C483"/>
    <hyperlink r:id="rId53" ref="C488"/>
    <hyperlink r:id="rId54" ref="C489"/>
    <hyperlink r:id="rId55" ref="C502"/>
    <hyperlink r:id="rId56" ref="C503"/>
    <hyperlink r:id="rId57" ref="C504"/>
    <hyperlink r:id="rId58" ref="C505"/>
    <hyperlink r:id="rId59" ref="C521"/>
    <hyperlink r:id="rId60" ref="C536"/>
    <hyperlink r:id="rId61" ref="C545"/>
  </hyperlinks>
  <drawing r:id="rId62"/>
</worksheet>
</file>